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05" yWindow="-105" windowWidth="23250" windowHeight="12600"/>
  </bookViews>
  <sheets>
    <sheet name="Прил. 3" sheetId="22" r:id="rId1"/>
    <sheet name=" прил 4 ист" sheetId="23" r:id="rId2"/>
  </sheets>
  <definedNames>
    <definedName name="_xlnm.Print_Titles" localSheetId="1">' прил 4 ист'!$7:$7</definedName>
    <definedName name="_xlnm.Print_Area" localSheetId="1">' прил 4 ист'!$A$1:$K$33</definedName>
    <definedName name="_xlnm.Print_Area" localSheetId="0">'Прил. 3'!$A$1:$N$48</definedName>
  </definedNames>
  <calcPr calcId="124519" iterate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6" i="23"/>
  <c r="E15"/>
  <c r="I12" i="22"/>
  <c r="O29"/>
  <c r="J15" i="23"/>
  <c r="I15"/>
  <c r="H15"/>
  <c r="G15"/>
  <c r="F15"/>
  <c r="J16"/>
  <c r="I16"/>
  <c r="H16"/>
  <c r="G16"/>
  <c r="F16"/>
  <c r="N12" i="22"/>
  <c r="M12"/>
  <c r="L12"/>
  <c r="K12"/>
  <c r="J12"/>
  <c r="O19"/>
  <c r="O18"/>
  <c r="H11"/>
  <c r="D16" i="23"/>
  <c r="H12" i="22"/>
  <c r="D15" i="23"/>
  <c r="O14" i="22"/>
  <c r="O20"/>
  <c r="O17"/>
  <c r="O16"/>
  <c r="O15"/>
  <c r="O27" l="1"/>
  <c r="O26"/>
  <c r="O25"/>
  <c r="N24"/>
  <c r="M24"/>
  <c r="L24"/>
  <c r="K24"/>
  <c r="J24"/>
  <c r="I24"/>
  <c r="H24"/>
  <c r="O23"/>
  <c r="O22"/>
  <c r="O21"/>
  <c r="J13" i="23"/>
  <c r="I11"/>
  <c r="H13"/>
  <c r="G11"/>
  <c r="F13"/>
  <c r="J11"/>
  <c r="J26"/>
  <c r="H26"/>
  <c r="F26"/>
  <c r="J12"/>
  <c r="I12"/>
  <c r="H12"/>
  <c r="G12"/>
  <c r="F12"/>
  <c r="E12"/>
  <c r="J10"/>
  <c r="I10"/>
  <c r="H10"/>
  <c r="G10"/>
  <c r="F10"/>
  <c r="E10"/>
  <c r="J9"/>
  <c r="I9"/>
  <c r="H9"/>
  <c r="G9"/>
  <c r="F9"/>
  <c r="E9"/>
  <c r="L9" s="1"/>
  <c r="D9"/>
  <c r="D10"/>
  <c r="D12"/>
  <c r="O28" i="22"/>
  <c r="L27" i="23"/>
  <c r="L25"/>
  <c r="L24"/>
  <c r="L22"/>
  <c r="L20"/>
  <c r="L19"/>
  <c r="L15"/>
  <c r="L14"/>
  <c r="L17"/>
  <c r="D21"/>
  <c r="D18" s="1"/>
  <c r="J18"/>
  <c r="I18"/>
  <c r="H18"/>
  <c r="G18"/>
  <c r="F18"/>
  <c r="E18"/>
  <c r="O47" i="22"/>
  <c r="O46"/>
  <c r="O45"/>
  <c r="O44"/>
  <c r="O38"/>
  <c r="O37"/>
  <c r="O36"/>
  <c r="O35"/>
  <c r="N39"/>
  <c r="M39"/>
  <c r="I26" i="23" s="1"/>
  <c r="L39" i="22"/>
  <c r="K39"/>
  <c r="G26" i="23" s="1"/>
  <c r="J39" i="22"/>
  <c r="I39"/>
  <c r="E26" i="23" s="1"/>
  <c r="H39" i="22"/>
  <c r="D26" i="23" s="1"/>
  <c r="J8" l="1"/>
  <c r="G8"/>
  <c r="I8"/>
  <c r="H11"/>
  <c r="H8" s="1"/>
  <c r="E11"/>
  <c r="E8" s="1"/>
  <c r="G13"/>
  <c r="I13"/>
  <c r="F11"/>
  <c r="F8" s="1"/>
  <c r="E13"/>
  <c r="L18"/>
  <c r="O39" i="22"/>
  <c r="L21" i="23"/>
  <c r="L10"/>
  <c r="L12"/>
  <c r="N30" i="22"/>
  <c r="M30"/>
  <c r="L30"/>
  <c r="K30"/>
  <c r="J30"/>
  <c r="I30"/>
  <c r="H30"/>
  <c r="O30" l="1"/>
  <c r="N11" l="1"/>
  <c r="M11"/>
  <c r="L11"/>
  <c r="K11"/>
  <c r="J11"/>
  <c r="I11"/>
  <c r="D13" i="23" l="1"/>
  <c r="D11"/>
  <c r="H23"/>
  <c r="G23"/>
  <c r="I23"/>
  <c r="J23"/>
  <c r="E23"/>
  <c r="F23"/>
  <c r="O12" i="22" l="1"/>
  <c r="O11"/>
  <c r="D23" i="23" l="1"/>
  <c r="L23" s="1"/>
  <c r="L26"/>
  <c r="L13"/>
  <c r="L16"/>
  <c r="L11" l="1"/>
  <c r="D8"/>
  <c r="L8" s="1"/>
</calcChain>
</file>

<file path=xl/sharedStrings.xml><?xml version="1.0" encoding="utf-8"?>
<sst xmlns="http://schemas.openxmlformats.org/spreadsheetml/2006/main" count="327" uniqueCount="112">
  <si>
    <t>Муниципальная программа</t>
  </si>
  <si>
    <t xml:space="preserve">ответственный исполнитель </t>
  </si>
  <si>
    <t>ВР</t>
  </si>
  <si>
    <t>ЦСР</t>
  </si>
  <si>
    <t>Рз
Пр</t>
  </si>
  <si>
    <t>ГРБС</t>
  </si>
  <si>
    <t xml:space="preserve">Код бюджетной классификации </t>
  </si>
  <si>
    <t>Ответственный исполнитель, соисполнители</t>
  </si>
  <si>
    <t>всего, в том числе:</t>
  </si>
  <si>
    <t>Финансовое обеспечение реализации муниципальной программы</t>
  </si>
  <si>
    <t>Статус</t>
  </si>
  <si>
    <t xml:space="preserve">Наименование муниципальной программы,подпрограммы муниципальной программы,ведомственной программы,основных мероприятий и мероприятий </t>
  </si>
  <si>
    <t>х</t>
  </si>
  <si>
    <t>иные источники</t>
  </si>
  <si>
    <t xml:space="preserve">средства, поступающие в бюджет из бюджетов поселений </t>
  </si>
  <si>
    <t xml:space="preserve">средства бюджет муниципального образования </t>
  </si>
  <si>
    <t xml:space="preserve">средства, поступающие в бюджет из бюджета Республики Карелия </t>
  </si>
  <si>
    <t xml:space="preserve">средства поступающие в бюджет из федерального бюджета </t>
  </si>
  <si>
    <t>всего</t>
  </si>
  <si>
    <t>Всего</t>
  </si>
  <si>
    <t>Источник ресурсного обеспечения</t>
  </si>
  <si>
    <t>Наименование муниципальной программы, подпрограммы,ведомственной программы, основного мероприятия, мероприятия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</si>
  <si>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</si>
  <si>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</si>
  <si>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</si>
  <si>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</si>
  <si>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</si>
  <si>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</si>
  <si>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</si>
  <si>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Мероприятие</t>
  </si>
  <si>
    <t xml:space="preserve">всего, в том числе: ответственный исполнитель </t>
  </si>
  <si>
    <t>Основное мероприятие 1.2</t>
  </si>
  <si>
    <t>Предупреждение коррупции, выявление и разрешение конфликта интересов на муниципальной службе</t>
  </si>
  <si>
    <t>Расходы бюджета  (тыс. руб.),  по годам</t>
  </si>
  <si>
    <t>13 0 00 00000</t>
  </si>
  <si>
    <t>Основное мероприятие 1</t>
  </si>
  <si>
    <t>Основное мероприятие 2</t>
  </si>
  <si>
    <t>Основное мероприятие 3</t>
  </si>
  <si>
    <t xml:space="preserve">Основное мероприятие 1      </t>
  </si>
  <si>
    <t xml:space="preserve">Прочие мероприятия в сфере дорожной деятельности </t>
  </si>
  <si>
    <t>Прочие мероприятия в сфере дорожной деятельности на территории населенных пунктов п. Летнереченский, п. Летний- 2, д. Олимпий, п. Палагорская ГЭС, поселок при 12 шлюзе ББК, поселок при 13 шлюзе ББК</t>
  </si>
  <si>
    <t>Прочие мероприятия в сфере дорожной деятельности на территории населенных пунктов п. Сосновец, поселок при 14 и 15 шлюзе ББК, п. Пушной, с. Лехта, д. Шуезеро, д. Машезеро, п. Новое Машезеро, д. Тунгуда, с. Шуерецкое, деревни Летнее Озеро, Ноттоваракка, Ушково, Кевятозеро, разъезд Большая Уда, н/п Остров Большой Жужмуй</t>
  </si>
  <si>
    <t>Прочие мероприятия в сфере дорожной деятельности на территории населенных пунктов с. Сумский Посад, с. Нюхча, п. Вирандозеро, п. Хвойный, д. Лапино,  ст. Сумпосад, с. Колежма, с. Вирма, с. Сухое</t>
  </si>
  <si>
    <t>"Организация и осуществление дорожной деятельности  на территории Беломорского муниципального округа Республики Карелия на 2024-2030 годы"</t>
  </si>
  <si>
    <r>
      <rPr>
        <b/>
        <sz val="12"/>
        <rFont val="Calibri"/>
        <family val="2"/>
        <charset val="204"/>
      </rPr>
      <t>«</t>
    </r>
    <r>
      <rPr>
        <b/>
        <sz val="12"/>
        <rFont val="Times New Roman"/>
        <family val="1"/>
        <charset val="204"/>
      </rPr>
      <t>Организация и осуществление дорожной деятельности  на территории Беломорского муниципального округа Республики Карелия на 2024-2030 годы</t>
    </r>
    <r>
      <rPr>
        <b/>
        <sz val="12"/>
        <rFont val="Calibri"/>
        <family val="2"/>
        <charset val="204"/>
      </rPr>
      <t>»</t>
    </r>
    <r>
      <rPr>
        <b/>
        <sz val="12"/>
        <rFont val="Times New Roman"/>
        <family val="1"/>
        <charset val="204"/>
      </rPr>
      <t xml:space="preserve"> в разрезе источников финансирования</t>
    </r>
  </si>
  <si>
    <t>13 0 01 00000</t>
  </si>
  <si>
    <t>13 0 03 00000</t>
  </si>
  <si>
    <t xml:space="preserve">Организация устройства и освещения улично-дорожной сети </t>
  </si>
  <si>
    <t>Организация устройства и освещения улично-дорожной сети на территории населенных пунктов г. Беломорск,  п. Водников,  разъезд горелый Мост, поселки Золотец, при при 16, 17, 18, 19 шлюзе ББК, деревни Выгостров, Митигора, Сальнаволок, Шижня</t>
  </si>
  <si>
    <t>Организация устройства и освещения улично-дорожной сети на территории населенных пунктов п. Летнереченский, п. Летний- 2, д. Олимпий, п. Палагорская ГЭС, поселок при 12 шлюзе ББК, поселок при 13 шлюзе ББК</t>
  </si>
  <si>
    <t>Организация устройства и освещения улично-дорожной сети на территории населенных пунктов п. Сосновец, поселок при 14 и 15 шлюзе ББК, п. Пушной, с. Лехта, д. Шуезеро, д. Машезеро, п. Новое Машезеро, д. Тунгуда, с. Шуерецкое, деревни Летнее Озеро, Ноттоваракка, Ушково, Кевятозеро, разъезд Большая Уда, н/п Остров Большой Жужмуй</t>
  </si>
  <si>
    <t>Организация устройства и освещения улично-дорожной сети на территории населенных пунктов с. Сумский Посад, с. Нюхча, п. Вирандозеро, п. Хвойный, д. Лапино,  ст. Сумпосад, с. Колежма, с. Вирма, с. Сухое</t>
  </si>
  <si>
    <t>Прочие мероприятия в сфере дорожной деятельности на территории населенных пунктов  г. Беломорск,  п. Водников,  разъезд горелый Мост, поселки Золотец, при при 16, 17, 18, 19 шлюзе ББК, деревни Выгостров, Митигора, Сальнаволок, Шижня</t>
  </si>
  <si>
    <t xml:space="preserve">Содержание и ремонт муниципальных автомобильных дорог общего пользования местного значения и искусственных сооружений на них </t>
  </si>
  <si>
    <t xml:space="preserve"> Основное мероприятие 2   </t>
  </si>
  <si>
    <t xml:space="preserve"> Основное мероприятие 3  </t>
  </si>
  <si>
    <t>Приложение 4</t>
  </si>
  <si>
    <t xml:space="preserve">Организация и осуществление дорожной деятельности  на территории Беломорского муниципального округа Республики Карелия на 2024-2030 годы
</t>
  </si>
  <si>
    <t>Приложение</t>
  </si>
  <si>
    <t>».</t>
  </si>
  <si>
    <t>13 0 02 00000</t>
  </si>
  <si>
    <t>13 0 01 9Д110</t>
  </si>
  <si>
    <t>13 0 01 9Д111</t>
  </si>
  <si>
    <t>13 0 01 9Д112</t>
  </si>
  <si>
    <t>13 0 01 9Д113</t>
  </si>
  <si>
    <t xml:space="preserve">Содержание  муниципальных автомобильных дорог общего пользования местного значения и искусственных сооружений на них  на территории населенных пунктов   г. Беломорск,  п. Водников,  разъезд горелый Мост, поселки Золотец, при при 16, 17, 18, 19 шлюзе ББК, деревни Выгостров, Митигора, Сальнаволок, Шижня </t>
  </si>
  <si>
    <t>Содержание  муниципальных автомобильных дорог общего пользования местного значения и искусственных сооружений на них на территории населенных пунктов п. Летнереченский, п. Летний- 2, д. Олимпий, п. Палагорская ГЭС, поселок при 12 шлюзе ББК, поселок при 13 шлюзе ББК</t>
  </si>
  <si>
    <t>Содержание  муниципальных автомобильных дорог общего пользования местного значения и искусственных сооружений на них на территории населенных пунктов п. Сосновец, поселок при 14 и 15 шлюзе ББК, п. Пушной, с. Лехта, д. Шуезеро, д. Машезеро, п. Новое Машезеро, д. Тунгуда, с. Шуерецкое, деревни Летнее Озеро, Ноттоваракка, Ушково, Кевятозеро, разъезд Большая Уда, н/п Остров Большой Жужмуй</t>
  </si>
  <si>
    <t>Содержание  муниципальных автомобильных дорог общего пользования местного значения и искусственных сооружений на них на территории населенных пунктов с. Сумский Посад, с. Нюхча, п. Вирандозеро, п. Хвойный, д. Лапино,  ст. Сумпосад, с. Колежма, с. Вирма, с. Сухое</t>
  </si>
  <si>
    <t>Ремонт муниципальных автомобильных дорог общего пользования местного значения и искусственных сооружений на них на территории населенных пунктов п. Летнереченский, п. Летний- 2, д. Олимпий, п. Палагорская ГЭС, поселок при 12 шлюзе ББК, поселок при 13 шлюзе ББК</t>
  </si>
  <si>
    <t>Ремонт муниципальных автомобильных дорог общего пользования местного значения и искусственных сооружений на них на территории населенных пунктов п. Сосновец, поселок при 14 и 15 шлюзе ББК, п. Пушной, с. Лехта, д. Шуезеро, д. Машезеро, п. Новое Машезеро, д. Тунгуда, с. Шуерецкое, деревни Летнее Озеро, Ноттоваракка, Ушково, Кевятозеро, разъезд Большая Уда, н/п Остров Большой Жужмуй</t>
  </si>
  <si>
    <t>Ремонт муниципальных автомобильных дорог общего пользования местного значения и искусственных сооружений на них на территории населенных пунктов с. Сумский Посад, с. Нюхча, п. Вирандозеро, п. Хвойный, д. Лапино,  ст. Сумпосад, с. Колежма, с. Вирма, с. Сухое</t>
  </si>
  <si>
    <t>13 0 01 9Д120</t>
  </si>
  <si>
    <t>13 0 01 9Д121</t>
  </si>
  <si>
    <t>13 0 01 9Д122</t>
  </si>
  <si>
    <t>13 0 01 9Д123</t>
  </si>
  <si>
    <t xml:space="preserve">Ремонт муниципальных автомобильных дорог общего пользования местного значения и искусственных сооружений на них  на территории населенных пунктов   г. Беломорск,  п. Водников,  разъезд горелый Мост, поселки Золотец, при при 16, 17, 18, 19 шлюзе ББК, деревни Выгостров, Митигора, Сальнаволок, Шижня </t>
  </si>
  <si>
    <t xml:space="preserve">Содержание  и ремонт муниципальных автомобильных дорог общего пользования местного значения и искусственных сооружений на них  на территории населенных пунктов   г. Беломорск,  п. Водников,  разъезд горелый Мост, поселки Золотец, при при 16, 17, 18, 19 шлюзе ББК, деревни Выгостров, Митигора, Сальнаволок, Шижня </t>
  </si>
  <si>
    <t>Содержание  и ремонт муниципальных автомобильных дорог общего пользования местного значения и искусственных сооружений на них на территории населенных пунктов п. Летнереченский, п. Летний- 2, д. Олимпий, п. Палагорская ГЭС, поселок при 12 шлюзе ББК, поселок при 13 шлюзе ББК</t>
  </si>
  <si>
    <t>Содержание  и ремонт муниципальных автомобильных дорог общего пользования местного значения и искусственных сооружений на них на территории населенных пунктов п. Сосновец, поселок при 14 и 15 шлюзе ББК, п. Пушной, с. Лехта, д. Шуезеро, д. Машезеро, п. Новое Машезеро, д. Тунгуда, с. Шуерецкое, деревни Летнее Озеро, Ноттоваракка, Ушково, Кевятозеро, разъезд Большая Уда, н/п Остров Большой Жужмуй</t>
  </si>
  <si>
    <t>Содержание  и ремонт муниципальных автомобильных дорог общего пользования местного значения и искусственных сооружений на них на территории населенных пунктов с. Сумский Посад, с. Нюхча, п. Вирандозеро, п. Хвойный, д. Лапино,  ст. Сумпосад, с. Колежма, с. Вирма, с. Сухое</t>
  </si>
  <si>
    <t>13 0 01 74410</t>
  </si>
  <si>
    <t>13 0 01 74411</t>
  </si>
  <si>
    <t>13 0 01 74412</t>
  </si>
  <si>
    <t>13 0 01 74413</t>
  </si>
  <si>
    <t>13 0 02 74420</t>
  </si>
  <si>
    <t>13 0 02 74421</t>
  </si>
  <si>
    <t>13 0 02 74422</t>
  </si>
  <si>
    <t>13 0 02 74423</t>
  </si>
  <si>
    <t>13 0 03 74430</t>
  </si>
  <si>
    <t>13 0 03 74431</t>
  </si>
  <si>
    <t>13 0 03 74432</t>
  </si>
  <si>
    <t>13 0 03 74433</t>
  </si>
  <si>
    <t>13 0 02 9Д130</t>
  </si>
  <si>
    <t>13 0 02 9Д131</t>
  </si>
  <si>
    <t>13 0 02 9Д132</t>
  </si>
  <si>
    <t>13 0 02 9Д133</t>
  </si>
  <si>
    <t>13 0 03 9Д140</t>
  </si>
  <si>
    <t>13 0 03 9Д141</t>
  </si>
  <si>
    <t>13 0 03 9Д142</t>
  </si>
  <si>
    <t>13 0 03 9Д143</t>
  </si>
  <si>
    <t>Стимулирование объединения поселений, входящих в состав муниципального района, и наделения вновь образованного муниципального образования статусом муниципального округа</t>
  </si>
  <si>
    <t>к постановлению администрации Беломорского муниципального округа от 00.04.2025 года № 000</t>
  </si>
  <si>
    <t>Приложение 3</t>
  </si>
  <si>
    <t>".</t>
  </si>
  <si>
    <t>13 0 01 9Д050</t>
  </si>
  <si>
    <t>Реализация мероприятий государственной программы Республики Карелия "Развитие транспортной системы" в целях проектирования, капитального ремонта, ремонта и содержания автомобильных дорог общего пользования местного значения и искусственных сооружений на них</t>
  </si>
  <si>
    <t>Софинансирование мероприятий на поддержку развития территориального общественного самоуправления (ТОС Остров) (Иные закупки товаров, работ и услуг для обеспечения государственных (муниципальных) нужд)</t>
  </si>
  <si>
    <t>13 0 01 S4076</t>
  </si>
  <si>
    <t>Поддержка развития территориального общественного самоуправления (Иные закупки товаров, работ и услуг для обеспечения государственных (муниципальных) нужд)</t>
  </si>
  <si>
    <t>13 0 01 44070</t>
  </si>
  <si>
    <t>к постановлению администрации Беломорского муниципального округа от 30 декабря 2025 года № 1302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</si>
</sst>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Arial Cyr"/>
      <charset val="204"/>
    </font>
    <font>
      <sz val="12"/>
      <color theme="1"/>
      <name val="Times New Roman"/>
      <family val="1"/>
      <charset val="204"/>
    </font>
    <font>
      <b/>
      <sz val="12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/>
    </xf>
    <xf numFmtId="0" fontId="1" fillId="2" borderId="0" xfId="0" applyFont="1" applyFill="1"/>
    <xf numFmtId="0" fontId="1" fillId="0" borderId="0" xfId="0" applyFont="1" applyFill="1" applyAlignment="1">
      <alignment horizontal="right" vertical="center" wrapText="1"/>
    </xf>
    <xf numFmtId="0" fontId="5" fillId="0" borderId="1" xfId="0" applyFont="1" applyFill="1" applyBorder="1" applyAlignment="1">
      <alignment horizontal="center"/>
    </xf>
    <xf numFmtId="0" fontId="2" fillId="0" borderId="0" xfId="0" applyFont="1"/>
    <xf numFmtId="0" fontId="1" fillId="0" borderId="0" xfId="0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/>
    </xf>
    <xf numFmtId="164" fontId="2" fillId="0" borderId="0" xfId="0" applyNumberFormat="1" applyFont="1"/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1" fillId="0" borderId="0" xfId="0" applyFont="1" applyFill="1" applyAlignment="1">
      <alignment horizontal="justify" vertical="center" wrapText="1"/>
    </xf>
    <xf numFmtId="0" fontId="2" fillId="0" borderId="0" xfId="0" applyFont="1" applyFill="1" applyAlignment="1">
      <alignment horizontal="justify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/>
    </xf>
    <xf numFmtId="164" fontId="3" fillId="2" borderId="0" xfId="0" applyNumberFormat="1" applyFont="1" applyFill="1" applyBorder="1" applyAlignment="1">
      <alignment vertical="top"/>
    </xf>
    <xf numFmtId="0" fontId="3" fillId="2" borderId="0" xfId="0" applyFont="1" applyFill="1" applyBorder="1" applyAlignment="1">
      <alignment vertical="top"/>
    </xf>
    <xf numFmtId="0" fontId="2" fillId="0" borderId="6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49" fontId="7" fillId="0" borderId="0" xfId="0" applyNumberFormat="1" applyFont="1" applyFill="1" applyAlignment="1">
      <alignment vertical="top" wrapText="1"/>
    </xf>
    <xf numFmtId="0" fontId="1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distributed" wrapText="1"/>
    </xf>
    <xf numFmtId="0" fontId="1" fillId="2" borderId="0" xfId="0" applyFont="1" applyFill="1" applyAlignment="1"/>
    <xf numFmtId="0" fontId="1" fillId="0" borderId="0" xfId="0" applyFont="1" applyFill="1" applyAlignment="1"/>
    <xf numFmtId="0" fontId="1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164" fontId="2" fillId="2" borderId="1" xfId="0" applyNumberFormat="1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/>
    </xf>
    <xf numFmtId="164" fontId="2" fillId="3" borderId="1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left" vertical="top" wrapText="1"/>
    </xf>
    <xf numFmtId="164" fontId="1" fillId="3" borderId="1" xfId="0" applyNumberFormat="1" applyFont="1" applyFill="1" applyBorder="1" applyAlignment="1">
      <alignment horizontal="center" vertical="top"/>
    </xf>
    <xf numFmtId="49" fontId="2" fillId="3" borderId="1" xfId="0" applyNumberFormat="1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11" fontId="2" fillId="2" borderId="1" xfId="0" applyNumberFormat="1" applyFont="1" applyFill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3" fillId="0" borderId="4" xfId="0" applyFont="1" applyFill="1" applyBorder="1" applyAlignment="1">
      <alignment vertical="top"/>
    </xf>
    <xf numFmtId="0" fontId="3" fillId="0" borderId="1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49" fontId="2" fillId="2" borderId="1" xfId="0" applyNumberFormat="1" applyFont="1" applyFill="1" applyBorder="1" applyAlignment="1">
      <alignment horizontal="center" vertical="top"/>
    </xf>
    <xf numFmtId="164" fontId="2" fillId="2" borderId="1" xfId="0" applyNumberFormat="1" applyFont="1" applyFill="1" applyBorder="1" applyAlignment="1">
      <alignment horizontal="center" vertical="top" wrapText="1"/>
    </xf>
    <xf numFmtId="164" fontId="2" fillId="4" borderId="1" xfId="0" applyNumberFormat="1" applyFont="1" applyFill="1" applyBorder="1" applyAlignment="1">
      <alignment horizontal="center" vertical="top" wrapText="1"/>
    </xf>
    <xf numFmtId="164" fontId="11" fillId="0" borderId="1" xfId="0" applyNumberFormat="1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 vertical="top"/>
    </xf>
    <xf numFmtId="164" fontId="11" fillId="2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vertical="center" wrapText="1"/>
    </xf>
    <xf numFmtId="0" fontId="1" fillId="4" borderId="0" xfId="0" applyFont="1" applyFill="1" applyAlignment="1">
      <alignment horizontal="right" vertical="center" wrapText="1"/>
    </xf>
    <xf numFmtId="49" fontId="7" fillId="0" borderId="0" xfId="0" applyNumberFormat="1" applyFont="1" applyFill="1" applyAlignment="1">
      <alignment horizontal="right" vertical="top" wrapText="1"/>
    </xf>
    <xf numFmtId="0" fontId="9" fillId="0" borderId="0" xfId="0" applyFont="1" applyAlignment="1">
      <alignment horizontal="right" vertical="top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distributed" wrapText="1"/>
    </xf>
    <xf numFmtId="0" fontId="3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48"/>
  <sheetViews>
    <sheetView tabSelected="1" view="pageBreakPreview" topLeftCell="A3" zoomScale="75" zoomScaleSheetLayoutView="75" workbookViewId="0">
      <selection activeCell="H5" sqref="H5:N5"/>
    </sheetView>
  </sheetViews>
  <sheetFormatPr defaultColWidth="7.5703125" defaultRowHeight="12.75"/>
  <cols>
    <col min="1" max="1" width="16.42578125" style="3" customWidth="1"/>
    <col min="2" max="2" width="53.7109375" style="3" customWidth="1"/>
    <col min="3" max="3" width="15.5703125" style="3" customWidth="1"/>
    <col min="4" max="4" width="7.42578125" style="3" customWidth="1"/>
    <col min="5" max="5" width="6.7109375" style="3" customWidth="1"/>
    <col min="6" max="6" width="14.85546875" style="3" customWidth="1"/>
    <col min="7" max="7" width="6.42578125" style="3" customWidth="1"/>
    <col min="8" max="8" width="10.7109375" style="10" customWidth="1"/>
    <col min="9" max="14" width="10.7109375" style="3" customWidth="1"/>
    <col min="15" max="15" width="15" style="1" customWidth="1"/>
    <col min="16" max="16384" width="7.5703125" style="1"/>
  </cols>
  <sheetData>
    <row r="1" spans="1:21" s="10" customFormat="1" ht="21.75" hidden="1" customHeight="1">
      <c r="F1" s="40"/>
      <c r="G1" s="40"/>
      <c r="H1" s="40"/>
      <c r="I1" s="40"/>
      <c r="J1" s="40"/>
      <c r="K1" s="40"/>
      <c r="M1" s="64"/>
      <c r="N1" s="64" t="s">
        <v>58</v>
      </c>
      <c r="O1" s="41"/>
      <c r="P1" s="42"/>
    </row>
    <row r="2" spans="1:21" s="10" customFormat="1" ht="32.25" hidden="1" customHeight="1">
      <c r="G2" s="19"/>
      <c r="H2" s="83" t="s">
        <v>102</v>
      </c>
      <c r="I2" s="83"/>
      <c r="J2" s="83"/>
      <c r="K2" s="83"/>
      <c r="L2" s="83"/>
      <c r="M2" s="83"/>
      <c r="N2" s="83"/>
      <c r="O2" s="41"/>
      <c r="P2" s="42"/>
    </row>
    <row r="3" spans="1:21" s="2" customFormat="1" ht="18.75" customHeight="1">
      <c r="A3" s="4"/>
      <c r="B3" s="4"/>
      <c r="C3" s="11"/>
      <c r="D3" s="11"/>
      <c r="E3" s="11"/>
      <c r="F3" s="34"/>
      <c r="G3" s="11"/>
      <c r="H3" s="8"/>
      <c r="I3" s="11"/>
      <c r="J3" s="20"/>
      <c r="K3" s="19"/>
      <c r="L3" s="19"/>
      <c r="M3" s="87" t="s">
        <v>103</v>
      </c>
      <c r="N3" s="87"/>
      <c r="O3" s="19"/>
      <c r="P3" s="19"/>
    </row>
    <row r="4" spans="1:21" s="2" customFormat="1" ht="60.75" customHeight="1">
      <c r="A4" s="4"/>
      <c r="B4" s="4"/>
      <c r="C4" s="5"/>
      <c r="D4" s="6"/>
      <c r="E4" s="6"/>
      <c r="F4" s="6"/>
      <c r="G4" s="6"/>
      <c r="H4" s="82"/>
      <c r="I4" s="82"/>
      <c r="J4" s="94" t="s">
        <v>111</v>
      </c>
      <c r="K4" s="94"/>
      <c r="L4" s="94"/>
      <c r="M4" s="94"/>
      <c r="N4" s="94"/>
    </row>
    <row r="5" spans="1:21" s="2" customFormat="1" ht="13.5" customHeight="1">
      <c r="A5" s="4"/>
      <c r="B5" s="4"/>
      <c r="C5" s="5"/>
      <c r="D5" s="6"/>
      <c r="E5" s="6"/>
      <c r="F5" s="6"/>
      <c r="G5" s="6"/>
      <c r="H5" s="87"/>
      <c r="I5" s="87"/>
      <c r="J5" s="87"/>
      <c r="K5" s="87"/>
      <c r="L5" s="87"/>
      <c r="M5" s="87"/>
      <c r="N5" s="87"/>
      <c r="O5" s="37"/>
      <c r="P5" s="37"/>
      <c r="Q5" s="37"/>
      <c r="R5" s="37"/>
      <c r="S5" s="37"/>
    </row>
    <row r="6" spans="1:21" s="2" customFormat="1" ht="24" customHeight="1">
      <c r="A6" s="89" t="s">
        <v>9</v>
      </c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</row>
    <row r="7" spans="1:21" s="2" customFormat="1" ht="27" customHeight="1">
      <c r="A7" s="88" t="s">
        <v>43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P7" s="84"/>
      <c r="Q7" s="85"/>
      <c r="R7" s="85"/>
      <c r="S7" s="85"/>
      <c r="T7" s="85"/>
      <c r="U7" s="85"/>
    </row>
    <row r="8" spans="1:21" s="2" customFormat="1" ht="51" customHeight="1">
      <c r="A8" s="86" t="s">
        <v>10</v>
      </c>
      <c r="B8" s="86" t="s">
        <v>11</v>
      </c>
      <c r="C8" s="86" t="s">
        <v>7</v>
      </c>
      <c r="D8" s="86" t="s">
        <v>6</v>
      </c>
      <c r="E8" s="86"/>
      <c r="F8" s="86"/>
      <c r="G8" s="86"/>
      <c r="H8" s="91" t="s">
        <v>33</v>
      </c>
      <c r="I8" s="92"/>
      <c r="J8" s="92"/>
      <c r="K8" s="92"/>
      <c r="L8" s="92"/>
      <c r="M8" s="92"/>
      <c r="N8" s="93"/>
    </row>
    <row r="9" spans="1:21" s="2" customFormat="1" ht="44.25" customHeight="1">
      <c r="A9" s="90"/>
      <c r="B9" s="86"/>
      <c r="C9" s="86"/>
      <c r="D9" s="26" t="s">
        <v>5</v>
      </c>
      <c r="E9" s="26" t="s">
        <v>4</v>
      </c>
      <c r="F9" s="33" t="s">
        <v>3</v>
      </c>
      <c r="G9" s="26" t="s">
        <v>2</v>
      </c>
      <c r="H9" s="26" t="s">
        <v>22</v>
      </c>
      <c r="I9" s="74" t="s">
        <v>23</v>
      </c>
      <c r="J9" s="74" t="s">
        <v>24</v>
      </c>
      <c r="K9" s="74" t="s">
        <v>25</v>
      </c>
      <c r="L9" s="26" t="s">
        <v>26</v>
      </c>
      <c r="M9" s="26" t="s">
        <v>27</v>
      </c>
      <c r="N9" s="26" t="s">
        <v>28</v>
      </c>
    </row>
    <row r="10" spans="1:21" s="2" customFormat="1" ht="14.25" customHeight="1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9">
        <v>8</v>
      </c>
      <c r="I10" s="9">
        <v>9</v>
      </c>
      <c r="J10" s="9">
        <v>10</v>
      </c>
      <c r="K10" s="9">
        <v>11</v>
      </c>
      <c r="L10" s="7">
        <v>12</v>
      </c>
      <c r="M10" s="7">
        <v>13</v>
      </c>
      <c r="N10" s="7">
        <v>14</v>
      </c>
      <c r="O10" s="30"/>
    </row>
    <row r="11" spans="1:21" s="23" customFormat="1" ht="66.75" customHeight="1">
      <c r="A11" s="35" t="s">
        <v>0</v>
      </c>
      <c r="B11" s="60" t="s">
        <v>57</v>
      </c>
      <c r="C11" s="27" t="s">
        <v>30</v>
      </c>
      <c r="D11" s="36" t="s">
        <v>12</v>
      </c>
      <c r="E11" s="36" t="s">
        <v>12</v>
      </c>
      <c r="F11" s="36" t="s">
        <v>34</v>
      </c>
      <c r="G11" s="36" t="s">
        <v>12</v>
      </c>
      <c r="H11" s="73">
        <f>H12</f>
        <v>38502.1</v>
      </c>
      <c r="I11" s="75">
        <f t="shared" ref="I11:N11" si="0">I12+I30+I39</f>
        <v>78630.100000000006</v>
      </c>
      <c r="J11" s="75">
        <f t="shared" si="0"/>
        <v>20748.8</v>
      </c>
      <c r="K11" s="75">
        <f t="shared" si="0"/>
        <v>22223.3</v>
      </c>
      <c r="L11" s="73">
        <f t="shared" si="0"/>
        <v>22223.3</v>
      </c>
      <c r="M11" s="73">
        <f t="shared" si="0"/>
        <v>22223.3</v>
      </c>
      <c r="N11" s="73">
        <f t="shared" si="0"/>
        <v>22223.3</v>
      </c>
      <c r="O11" s="22">
        <f t="shared" ref="O11:O47" si="1">SUM(H11:N11)</f>
        <v>226774.19999999995</v>
      </c>
    </row>
    <row r="12" spans="1:21" s="31" customFormat="1" ht="52.5" customHeight="1">
      <c r="A12" s="53" t="s">
        <v>38</v>
      </c>
      <c r="B12" s="59" t="s">
        <v>53</v>
      </c>
      <c r="C12" s="54" t="s">
        <v>8</v>
      </c>
      <c r="D12" s="55" t="s">
        <v>12</v>
      </c>
      <c r="E12" s="55" t="s">
        <v>12</v>
      </c>
      <c r="F12" s="55" t="s">
        <v>45</v>
      </c>
      <c r="G12" s="55" t="s">
        <v>12</v>
      </c>
      <c r="H12" s="56">
        <f>H15+H16+H17+H18+H14</f>
        <v>38502.1</v>
      </c>
      <c r="I12" s="56">
        <f>I20+I21+I22+I23+I19+I29+I13</f>
        <v>78630.100000000006</v>
      </c>
      <c r="J12" s="56">
        <f t="shared" ref="J12:N12" si="2">J20+J21+J22+J23+J19</f>
        <v>20748.8</v>
      </c>
      <c r="K12" s="56">
        <f t="shared" si="2"/>
        <v>22223.3</v>
      </c>
      <c r="L12" s="56">
        <f t="shared" si="2"/>
        <v>22223.3</v>
      </c>
      <c r="M12" s="56">
        <f t="shared" si="2"/>
        <v>22223.3</v>
      </c>
      <c r="N12" s="56">
        <f t="shared" si="2"/>
        <v>22223.3</v>
      </c>
      <c r="O12" s="30">
        <f t="shared" si="1"/>
        <v>226774.19999999995</v>
      </c>
    </row>
    <row r="13" spans="1:21" s="31" customFormat="1" ht="52.5" customHeight="1">
      <c r="A13" s="35" t="s">
        <v>29</v>
      </c>
      <c r="B13" s="80" t="s">
        <v>109</v>
      </c>
      <c r="C13" s="27" t="s">
        <v>1</v>
      </c>
      <c r="D13" s="36" t="s">
        <v>12</v>
      </c>
      <c r="E13" s="36" t="s">
        <v>12</v>
      </c>
      <c r="F13" s="36" t="s">
        <v>110</v>
      </c>
      <c r="G13" s="32" t="s">
        <v>12</v>
      </c>
      <c r="H13" s="81">
        <v>0</v>
      </c>
      <c r="I13" s="81">
        <v>838.6</v>
      </c>
      <c r="J13" s="81">
        <v>0</v>
      </c>
      <c r="K13" s="81">
        <v>0</v>
      </c>
      <c r="L13" s="81">
        <v>0</v>
      </c>
      <c r="M13" s="81">
        <v>0</v>
      </c>
      <c r="N13" s="81">
        <v>0</v>
      </c>
      <c r="O13" s="30"/>
    </row>
    <row r="14" spans="1:21" s="31" customFormat="1" ht="82.5" customHeight="1">
      <c r="A14" s="35" t="s">
        <v>29</v>
      </c>
      <c r="B14" s="63" t="s">
        <v>101</v>
      </c>
      <c r="C14" s="27" t="s">
        <v>1</v>
      </c>
      <c r="D14" s="36" t="s">
        <v>12</v>
      </c>
      <c r="E14" s="36" t="s">
        <v>12</v>
      </c>
      <c r="F14" s="29" t="s">
        <v>81</v>
      </c>
      <c r="G14" s="32" t="s">
        <v>12</v>
      </c>
      <c r="H14" s="28">
        <v>9134.2000000000007</v>
      </c>
      <c r="I14" s="70">
        <v>0</v>
      </c>
      <c r="J14" s="70">
        <v>0</v>
      </c>
      <c r="K14" s="70">
        <v>0</v>
      </c>
      <c r="L14" s="70">
        <v>0</v>
      </c>
      <c r="M14" s="70">
        <v>0</v>
      </c>
      <c r="N14" s="70">
        <v>0</v>
      </c>
      <c r="O14" s="22">
        <f t="shared" si="1"/>
        <v>9134.2000000000007</v>
      </c>
    </row>
    <row r="15" spans="1:21" s="31" customFormat="1" ht="125.25" customHeight="1">
      <c r="A15" s="35" t="s">
        <v>29</v>
      </c>
      <c r="B15" s="61" t="s">
        <v>77</v>
      </c>
      <c r="C15" s="27" t="s">
        <v>1</v>
      </c>
      <c r="D15" s="36" t="s">
        <v>12</v>
      </c>
      <c r="E15" s="36" t="s">
        <v>12</v>
      </c>
      <c r="F15" s="29" t="s">
        <v>81</v>
      </c>
      <c r="G15" s="32" t="s">
        <v>12</v>
      </c>
      <c r="H15" s="28">
        <v>19451.3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22">
        <f t="shared" si="1"/>
        <v>19451.3</v>
      </c>
    </row>
    <row r="16" spans="1:21" s="31" customFormat="1" ht="107.25" customHeight="1">
      <c r="A16" s="35" t="s">
        <v>29</v>
      </c>
      <c r="B16" s="62" t="s">
        <v>78</v>
      </c>
      <c r="C16" s="27" t="s">
        <v>1</v>
      </c>
      <c r="D16" s="36" t="s">
        <v>12</v>
      </c>
      <c r="E16" s="36" t="s">
        <v>12</v>
      </c>
      <c r="F16" s="29" t="s">
        <v>82</v>
      </c>
      <c r="G16" s="32" t="s">
        <v>12</v>
      </c>
      <c r="H16" s="28">
        <v>1578.5</v>
      </c>
      <c r="I16" s="70">
        <v>0</v>
      </c>
      <c r="J16" s="70">
        <v>0</v>
      </c>
      <c r="K16" s="70">
        <v>0</v>
      </c>
      <c r="L16" s="70">
        <v>0</v>
      </c>
      <c r="M16" s="70">
        <v>0</v>
      </c>
      <c r="N16" s="70">
        <v>0</v>
      </c>
      <c r="O16" s="22">
        <f t="shared" si="1"/>
        <v>1578.5</v>
      </c>
    </row>
    <row r="17" spans="1:15" s="31" customFormat="1" ht="154.5" customHeight="1">
      <c r="A17" s="35" t="s">
        <v>29</v>
      </c>
      <c r="B17" s="61" t="s">
        <v>79</v>
      </c>
      <c r="C17" s="27" t="s">
        <v>1</v>
      </c>
      <c r="D17" s="36" t="s">
        <v>12</v>
      </c>
      <c r="E17" s="36" t="s">
        <v>12</v>
      </c>
      <c r="F17" s="29" t="s">
        <v>83</v>
      </c>
      <c r="G17" s="32" t="s">
        <v>12</v>
      </c>
      <c r="H17" s="28">
        <v>4887.3999999999996</v>
      </c>
      <c r="I17" s="70">
        <v>0</v>
      </c>
      <c r="J17" s="70">
        <v>0</v>
      </c>
      <c r="K17" s="70">
        <v>0</v>
      </c>
      <c r="L17" s="70">
        <v>0</v>
      </c>
      <c r="M17" s="70">
        <v>0</v>
      </c>
      <c r="N17" s="70">
        <v>0</v>
      </c>
      <c r="O17" s="22">
        <f t="shared" si="1"/>
        <v>4887.3999999999996</v>
      </c>
    </row>
    <row r="18" spans="1:15" s="31" customFormat="1" ht="103.5" customHeight="1">
      <c r="A18" s="48" t="s">
        <v>29</v>
      </c>
      <c r="B18" s="62" t="s">
        <v>80</v>
      </c>
      <c r="C18" s="49" t="s">
        <v>1</v>
      </c>
      <c r="D18" s="50" t="s">
        <v>12</v>
      </c>
      <c r="E18" s="50" t="s">
        <v>12</v>
      </c>
      <c r="F18" s="29" t="s">
        <v>84</v>
      </c>
      <c r="G18" s="51" t="s">
        <v>12</v>
      </c>
      <c r="H18" s="52">
        <v>3450.7</v>
      </c>
      <c r="I18" s="70">
        <v>0</v>
      </c>
      <c r="J18" s="70">
        <v>0</v>
      </c>
      <c r="K18" s="70">
        <v>0</v>
      </c>
      <c r="L18" s="70">
        <v>0</v>
      </c>
      <c r="M18" s="70">
        <v>0</v>
      </c>
      <c r="N18" s="70">
        <v>0</v>
      </c>
      <c r="O18" s="22">
        <f t="shared" si="1"/>
        <v>3450.7</v>
      </c>
    </row>
    <row r="19" spans="1:15" s="31" customFormat="1" ht="103.5" customHeight="1">
      <c r="A19" s="48" t="s">
        <v>29</v>
      </c>
      <c r="B19" s="62" t="s">
        <v>106</v>
      </c>
      <c r="C19" s="49" t="s">
        <v>1</v>
      </c>
      <c r="D19" s="36" t="s">
        <v>12</v>
      </c>
      <c r="E19" s="36" t="s">
        <v>12</v>
      </c>
      <c r="F19" s="29" t="s">
        <v>105</v>
      </c>
      <c r="G19" s="32" t="s">
        <v>12</v>
      </c>
      <c r="H19" s="28">
        <v>0</v>
      </c>
      <c r="I19" s="52">
        <v>59452</v>
      </c>
      <c r="J19" s="52">
        <v>0</v>
      </c>
      <c r="K19" s="52">
        <v>0</v>
      </c>
      <c r="L19" s="28">
        <v>0</v>
      </c>
      <c r="M19" s="28">
        <v>0</v>
      </c>
      <c r="N19" s="28">
        <v>0</v>
      </c>
      <c r="O19" s="22">
        <f>SUM(H19:N19)</f>
        <v>59452</v>
      </c>
    </row>
    <row r="20" spans="1:15" s="23" customFormat="1" ht="123.75" customHeight="1">
      <c r="A20" s="35" t="s">
        <v>29</v>
      </c>
      <c r="B20" s="61" t="s">
        <v>65</v>
      </c>
      <c r="C20" s="27" t="s">
        <v>1</v>
      </c>
      <c r="D20" s="36" t="s">
        <v>12</v>
      </c>
      <c r="E20" s="36" t="s">
        <v>12</v>
      </c>
      <c r="F20" s="29" t="s">
        <v>61</v>
      </c>
      <c r="G20" s="32" t="s">
        <v>12</v>
      </c>
      <c r="H20" s="28">
        <v>0</v>
      </c>
      <c r="I20" s="52">
        <v>10823.9</v>
      </c>
      <c r="J20" s="52">
        <v>11212.5</v>
      </c>
      <c r="K20" s="52">
        <v>12456.8</v>
      </c>
      <c r="L20" s="28">
        <v>12456.8</v>
      </c>
      <c r="M20" s="28">
        <v>12456.8</v>
      </c>
      <c r="N20" s="28">
        <v>12456.8</v>
      </c>
      <c r="O20" s="22">
        <f>SUM(H20:N20)</f>
        <v>71863.600000000006</v>
      </c>
    </row>
    <row r="21" spans="1:15" s="23" customFormat="1" ht="123.75" customHeight="1">
      <c r="A21" s="35" t="s">
        <v>29</v>
      </c>
      <c r="B21" s="62" t="s">
        <v>66</v>
      </c>
      <c r="C21" s="27" t="s">
        <v>1</v>
      </c>
      <c r="D21" s="36" t="s">
        <v>12</v>
      </c>
      <c r="E21" s="36" t="s">
        <v>12</v>
      </c>
      <c r="F21" s="29" t="s">
        <v>62</v>
      </c>
      <c r="G21" s="32" t="s">
        <v>12</v>
      </c>
      <c r="H21" s="28">
        <v>0</v>
      </c>
      <c r="I21" s="52">
        <v>1167.0999999999999</v>
      </c>
      <c r="J21" s="52">
        <v>1693.1</v>
      </c>
      <c r="K21" s="52">
        <v>1733.9</v>
      </c>
      <c r="L21" s="28">
        <v>1733.9</v>
      </c>
      <c r="M21" s="28">
        <v>1733.9</v>
      </c>
      <c r="N21" s="28">
        <v>1733.9</v>
      </c>
      <c r="O21" s="22">
        <f t="shared" si="1"/>
        <v>9795.7999999999993</v>
      </c>
    </row>
    <row r="22" spans="1:15" s="23" customFormat="1" ht="157.5" customHeight="1">
      <c r="A22" s="35" t="s">
        <v>29</v>
      </c>
      <c r="B22" s="61" t="s">
        <v>67</v>
      </c>
      <c r="C22" s="27" t="s">
        <v>1</v>
      </c>
      <c r="D22" s="36" t="s">
        <v>12</v>
      </c>
      <c r="E22" s="36" t="s">
        <v>12</v>
      </c>
      <c r="F22" s="29" t="s">
        <v>63</v>
      </c>
      <c r="G22" s="32" t="s">
        <v>12</v>
      </c>
      <c r="H22" s="28">
        <v>0</v>
      </c>
      <c r="I22" s="52">
        <v>4526.3999999999996</v>
      </c>
      <c r="J22" s="52">
        <v>4149.6000000000004</v>
      </c>
      <c r="K22" s="52">
        <v>4249.8</v>
      </c>
      <c r="L22" s="28">
        <v>4249.8</v>
      </c>
      <c r="M22" s="28">
        <v>4249.8</v>
      </c>
      <c r="N22" s="28">
        <v>4249.8</v>
      </c>
      <c r="O22" s="22">
        <f t="shared" si="1"/>
        <v>25675.199999999997</v>
      </c>
    </row>
    <row r="23" spans="1:15" s="23" customFormat="1" ht="123.75" customHeight="1">
      <c r="A23" s="48" t="s">
        <v>29</v>
      </c>
      <c r="B23" s="62" t="s">
        <v>68</v>
      </c>
      <c r="C23" s="49" t="s">
        <v>1</v>
      </c>
      <c r="D23" s="50" t="s">
        <v>12</v>
      </c>
      <c r="E23" s="50" t="s">
        <v>12</v>
      </c>
      <c r="F23" s="29" t="s">
        <v>64</v>
      </c>
      <c r="G23" s="51" t="s">
        <v>12</v>
      </c>
      <c r="H23" s="52">
        <v>0</v>
      </c>
      <c r="I23" s="52">
        <v>1716.8</v>
      </c>
      <c r="J23" s="52">
        <v>3693.6</v>
      </c>
      <c r="K23" s="52">
        <v>3782.8</v>
      </c>
      <c r="L23" s="52">
        <v>3782.8</v>
      </c>
      <c r="M23" s="52">
        <v>3782.8</v>
      </c>
      <c r="N23" s="52">
        <v>3782.8</v>
      </c>
      <c r="O23" s="22">
        <f t="shared" si="1"/>
        <v>20541.599999999999</v>
      </c>
    </row>
    <row r="24" spans="1:15" s="23" customFormat="1" ht="123.75" hidden="1" customHeight="1">
      <c r="A24" s="53" t="s">
        <v>54</v>
      </c>
      <c r="B24" s="59" t="s">
        <v>53</v>
      </c>
      <c r="C24" s="54" t="s">
        <v>8</v>
      </c>
      <c r="D24" s="55" t="s">
        <v>12</v>
      </c>
      <c r="E24" s="55" t="s">
        <v>12</v>
      </c>
      <c r="F24" s="55" t="s">
        <v>60</v>
      </c>
      <c r="G24" s="55" t="s">
        <v>12</v>
      </c>
      <c r="H24" s="56">
        <f>H25+H26+H27+H52</f>
        <v>0</v>
      </c>
      <c r="I24" s="71">
        <f t="shared" ref="I24:N24" si="3">I25+I26+I27+I52</f>
        <v>0</v>
      </c>
      <c r="J24" s="71">
        <f t="shared" si="3"/>
        <v>0</v>
      </c>
      <c r="K24" s="71">
        <f t="shared" si="3"/>
        <v>0</v>
      </c>
      <c r="L24" s="56">
        <f t="shared" si="3"/>
        <v>0</v>
      </c>
      <c r="M24" s="56">
        <f t="shared" si="3"/>
        <v>0</v>
      </c>
      <c r="N24" s="56">
        <f t="shared" si="3"/>
        <v>0</v>
      </c>
      <c r="O24" s="22"/>
    </row>
    <row r="25" spans="1:15" s="23" customFormat="1" ht="123.75" customHeight="1">
      <c r="A25" s="48" t="s">
        <v>29</v>
      </c>
      <c r="B25" s="61" t="s">
        <v>76</v>
      </c>
      <c r="C25" s="49" t="s">
        <v>1</v>
      </c>
      <c r="D25" s="36"/>
      <c r="E25" s="36"/>
      <c r="F25" s="29" t="s">
        <v>72</v>
      </c>
      <c r="G25" s="32" t="s">
        <v>12</v>
      </c>
      <c r="H25" s="28">
        <v>0</v>
      </c>
      <c r="I25" s="52">
        <v>0</v>
      </c>
      <c r="J25" s="52">
        <v>0</v>
      </c>
      <c r="K25" s="52">
        <v>0</v>
      </c>
      <c r="L25" s="28">
        <v>0</v>
      </c>
      <c r="M25" s="28">
        <v>0</v>
      </c>
      <c r="N25" s="28">
        <v>0</v>
      </c>
      <c r="O25" s="22">
        <f t="shared" ref="O25:O27" si="4">SUM(H25:N25)</f>
        <v>0</v>
      </c>
    </row>
    <row r="26" spans="1:15" s="23" customFormat="1" ht="105.75" customHeight="1">
      <c r="A26" s="48" t="s">
        <v>29</v>
      </c>
      <c r="B26" s="62" t="s">
        <v>69</v>
      </c>
      <c r="C26" s="49" t="s">
        <v>1</v>
      </c>
      <c r="E26" s="66"/>
      <c r="F26" s="29" t="s">
        <v>73</v>
      </c>
      <c r="G26" s="32" t="s">
        <v>12</v>
      </c>
      <c r="H26" s="28">
        <v>0</v>
      </c>
      <c r="I26" s="52">
        <v>0</v>
      </c>
      <c r="J26" s="52">
        <v>0</v>
      </c>
      <c r="K26" s="52">
        <v>0</v>
      </c>
      <c r="L26" s="28">
        <v>0</v>
      </c>
      <c r="M26" s="28">
        <v>0</v>
      </c>
      <c r="N26" s="28">
        <v>0</v>
      </c>
      <c r="O26" s="22">
        <f t="shared" si="4"/>
        <v>0</v>
      </c>
    </row>
    <row r="27" spans="1:15" s="23" customFormat="1" ht="156" customHeight="1">
      <c r="A27" s="48" t="s">
        <v>29</v>
      </c>
      <c r="B27" s="61" t="s">
        <v>70</v>
      </c>
      <c r="C27" s="49" t="s">
        <v>1</v>
      </c>
      <c r="D27" s="68"/>
      <c r="E27" s="67"/>
      <c r="F27" s="29" t="s">
        <v>74</v>
      </c>
      <c r="G27" s="32" t="s">
        <v>12</v>
      </c>
      <c r="H27" s="28">
        <v>0</v>
      </c>
      <c r="I27" s="52">
        <v>0</v>
      </c>
      <c r="J27" s="52">
        <v>0</v>
      </c>
      <c r="K27" s="52">
        <v>0</v>
      </c>
      <c r="L27" s="28">
        <v>0</v>
      </c>
      <c r="M27" s="28">
        <v>0</v>
      </c>
      <c r="N27" s="28">
        <v>0</v>
      </c>
      <c r="O27" s="22">
        <f t="shared" si="4"/>
        <v>0</v>
      </c>
    </row>
    <row r="28" spans="1:15" s="23" customFormat="1" ht="102" customHeight="1">
      <c r="A28" s="48" t="s">
        <v>29</v>
      </c>
      <c r="B28" s="62" t="s">
        <v>71</v>
      </c>
      <c r="C28" s="49" t="s">
        <v>1</v>
      </c>
      <c r="D28" s="50" t="s">
        <v>12</v>
      </c>
      <c r="E28" s="50" t="s">
        <v>12</v>
      </c>
      <c r="F28" s="29" t="s">
        <v>75</v>
      </c>
      <c r="G28" s="51" t="s">
        <v>12</v>
      </c>
      <c r="H28" s="28">
        <v>0</v>
      </c>
      <c r="I28" s="52">
        <v>0</v>
      </c>
      <c r="J28" s="52">
        <v>0</v>
      </c>
      <c r="K28" s="52">
        <v>0</v>
      </c>
      <c r="L28" s="28">
        <v>0</v>
      </c>
      <c r="M28" s="28">
        <v>0</v>
      </c>
      <c r="N28" s="28">
        <v>0</v>
      </c>
      <c r="O28" s="22">
        <f>SUM(H28:N28)</f>
        <v>0</v>
      </c>
    </row>
    <row r="29" spans="1:15" s="23" customFormat="1" ht="102" customHeight="1">
      <c r="A29" s="48" t="s">
        <v>29</v>
      </c>
      <c r="B29" s="62" t="s">
        <v>107</v>
      </c>
      <c r="C29" s="49" t="s">
        <v>1</v>
      </c>
      <c r="D29" s="50" t="s">
        <v>12</v>
      </c>
      <c r="E29" s="50" t="s">
        <v>12</v>
      </c>
      <c r="F29" s="29" t="s">
        <v>108</v>
      </c>
      <c r="G29" s="51" t="s">
        <v>12</v>
      </c>
      <c r="H29" s="28">
        <v>0</v>
      </c>
      <c r="I29" s="52">
        <v>105.3</v>
      </c>
      <c r="J29" s="52">
        <v>0</v>
      </c>
      <c r="K29" s="52">
        <v>0</v>
      </c>
      <c r="L29" s="28">
        <v>0</v>
      </c>
      <c r="M29" s="28">
        <v>0</v>
      </c>
      <c r="N29" s="28">
        <v>0</v>
      </c>
      <c r="O29" s="22">
        <f>SUM(H29:N29)</f>
        <v>105.3</v>
      </c>
    </row>
    <row r="30" spans="1:15" s="23" customFormat="1" ht="50.25" customHeight="1">
      <c r="A30" s="53" t="s">
        <v>54</v>
      </c>
      <c r="B30" s="59" t="s">
        <v>39</v>
      </c>
      <c r="C30" s="54" t="s">
        <v>8</v>
      </c>
      <c r="D30" s="55" t="s">
        <v>12</v>
      </c>
      <c r="E30" s="55" t="s">
        <v>12</v>
      </c>
      <c r="F30" s="55" t="s">
        <v>60</v>
      </c>
      <c r="G30" s="55" t="s">
        <v>12</v>
      </c>
      <c r="H30" s="56">
        <f>H35+H36+H37+H57</f>
        <v>0</v>
      </c>
      <c r="I30" s="56">
        <f t="shared" ref="I30:N30" si="5">I35+I36+I37+I57</f>
        <v>0</v>
      </c>
      <c r="J30" s="56">
        <f t="shared" si="5"/>
        <v>0</v>
      </c>
      <c r="K30" s="56">
        <f t="shared" si="5"/>
        <v>0</v>
      </c>
      <c r="L30" s="56">
        <f t="shared" si="5"/>
        <v>0</v>
      </c>
      <c r="M30" s="56">
        <f t="shared" si="5"/>
        <v>0</v>
      </c>
      <c r="N30" s="56">
        <f t="shared" si="5"/>
        <v>0</v>
      </c>
      <c r="O30" s="30">
        <f t="shared" si="1"/>
        <v>0</v>
      </c>
    </row>
    <row r="31" spans="1:15" s="23" customFormat="1" ht="89.25" hidden="1" customHeight="1">
      <c r="A31" s="35" t="s">
        <v>29</v>
      </c>
      <c r="B31" s="63" t="s">
        <v>52</v>
      </c>
      <c r="C31" s="27" t="s">
        <v>1</v>
      </c>
      <c r="D31" s="36" t="s">
        <v>12</v>
      </c>
      <c r="E31" s="36" t="s">
        <v>12</v>
      </c>
      <c r="F31" s="69" t="s">
        <v>85</v>
      </c>
      <c r="G31" s="32" t="s">
        <v>12</v>
      </c>
      <c r="H31" s="28">
        <v>0</v>
      </c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30"/>
    </row>
    <row r="32" spans="1:15" s="23" customFormat="1" ht="90" hidden="1" customHeight="1">
      <c r="A32" s="35" t="s">
        <v>29</v>
      </c>
      <c r="B32" s="63" t="s">
        <v>40</v>
      </c>
      <c r="C32" s="27" t="s">
        <v>1</v>
      </c>
      <c r="D32" s="36" t="s">
        <v>12</v>
      </c>
      <c r="E32" s="36" t="s">
        <v>12</v>
      </c>
      <c r="F32" s="69" t="s">
        <v>86</v>
      </c>
      <c r="G32" s="32" t="s">
        <v>12</v>
      </c>
      <c r="H32" s="28">
        <v>0</v>
      </c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30"/>
    </row>
    <row r="33" spans="1:15" s="23" customFormat="1" ht="123" hidden="1" customHeight="1">
      <c r="A33" s="35" t="s">
        <v>29</v>
      </c>
      <c r="B33" s="61" t="s">
        <v>41</v>
      </c>
      <c r="C33" s="27" t="s">
        <v>1</v>
      </c>
      <c r="D33" s="36" t="s">
        <v>12</v>
      </c>
      <c r="E33" s="36" t="s">
        <v>12</v>
      </c>
      <c r="F33" s="69" t="s">
        <v>87</v>
      </c>
      <c r="G33" s="32" t="s">
        <v>12</v>
      </c>
      <c r="H33" s="28">
        <v>0</v>
      </c>
      <c r="I33" s="28">
        <v>0</v>
      </c>
      <c r="J33" s="28">
        <v>0</v>
      </c>
      <c r="K33" s="28">
        <v>0</v>
      </c>
      <c r="L33" s="28">
        <v>0</v>
      </c>
      <c r="M33" s="28">
        <v>0</v>
      </c>
      <c r="N33" s="28">
        <v>0</v>
      </c>
      <c r="O33" s="30"/>
    </row>
    <row r="34" spans="1:15" s="23" customFormat="1" ht="75" hidden="1" customHeight="1">
      <c r="A34" s="48" t="s">
        <v>29</v>
      </c>
      <c r="B34" s="63" t="s">
        <v>42</v>
      </c>
      <c r="C34" s="49" t="s">
        <v>1</v>
      </c>
      <c r="D34" s="50" t="s">
        <v>12</v>
      </c>
      <c r="E34" s="50" t="s">
        <v>12</v>
      </c>
      <c r="F34" s="69" t="s">
        <v>88</v>
      </c>
      <c r="G34" s="51" t="s">
        <v>12</v>
      </c>
      <c r="H34" s="52">
        <v>0</v>
      </c>
      <c r="I34" s="52">
        <v>0</v>
      </c>
      <c r="J34" s="52">
        <v>0</v>
      </c>
      <c r="K34" s="52">
        <v>0</v>
      </c>
      <c r="L34" s="52">
        <v>0</v>
      </c>
      <c r="M34" s="52">
        <v>0</v>
      </c>
      <c r="N34" s="52">
        <v>0</v>
      </c>
      <c r="O34" s="30"/>
    </row>
    <row r="35" spans="1:15" s="23" customFormat="1" ht="90" customHeight="1">
      <c r="A35" s="35" t="s">
        <v>29</v>
      </c>
      <c r="B35" s="63" t="s">
        <v>52</v>
      </c>
      <c r="C35" s="27" t="s">
        <v>1</v>
      </c>
      <c r="D35" s="36" t="s">
        <v>12</v>
      </c>
      <c r="E35" s="36" t="s">
        <v>12</v>
      </c>
      <c r="F35" s="69" t="s">
        <v>93</v>
      </c>
      <c r="G35" s="32" t="s">
        <v>12</v>
      </c>
      <c r="H35" s="28">
        <v>0</v>
      </c>
      <c r="I35" s="28">
        <v>0</v>
      </c>
      <c r="J35" s="28">
        <v>0</v>
      </c>
      <c r="K35" s="28">
        <v>0</v>
      </c>
      <c r="L35" s="28">
        <v>0</v>
      </c>
      <c r="M35" s="28">
        <v>0</v>
      </c>
      <c r="N35" s="28">
        <v>0</v>
      </c>
      <c r="O35" s="22">
        <f t="shared" si="1"/>
        <v>0</v>
      </c>
    </row>
    <row r="36" spans="1:15" s="23" customFormat="1" ht="85.5" customHeight="1">
      <c r="A36" s="35" t="s">
        <v>29</v>
      </c>
      <c r="B36" s="63" t="s">
        <v>40</v>
      </c>
      <c r="C36" s="27" t="s">
        <v>1</v>
      </c>
      <c r="D36" s="36" t="s">
        <v>12</v>
      </c>
      <c r="E36" s="36" t="s">
        <v>12</v>
      </c>
      <c r="F36" s="69" t="s">
        <v>94</v>
      </c>
      <c r="G36" s="32" t="s">
        <v>12</v>
      </c>
      <c r="H36" s="28">
        <v>0</v>
      </c>
      <c r="I36" s="28">
        <v>0</v>
      </c>
      <c r="J36" s="28">
        <v>0</v>
      </c>
      <c r="K36" s="28">
        <v>0</v>
      </c>
      <c r="L36" s="28">
        <v>0</v>
      </c>
      <c r="M36" s="28">
        <v>0</v>
      </c>
      <c r="N36" s="28">
        <v>0</v>
      </c>
      <c r="O36" s="22">
        <f t="shared" si="1"/>
        <v>0</v>
      </c>
    </row>
    <row r="37" spans="1:15" s="23" customFormat="1" ht="123.75" customHeight="1">
      <c r="A37" s="35" t="s">
        <v>29</v>
      </c>
      <c r="B37" s="61" t="s">
        <v>41</v>
      </c>
      <c r="C37" s="27" t="s">
        <v>1</v>
      </c>
      <c r="D37" s="36" t="s">
        <v>12</v>
      </c>
      <c r="E37" s="36" t="s">
        <v>12</v>
      </c>
      <c r="F37" s="69" t="s">
        <v>95</v>
      </c>
      <c r="G37" s="32" t="s">
        <v>12</v>
      </c>
      <c r="H37" s="28">
        <v>0</v>
      </c>
      <c r="I37" s="28">
        <v>0</v>
      </c>
      <c r="J37" s="28">
        <v>0</v>
      </c>
      <c r="K37" s="28">
        <v>0</v>
      </c>
      <c r="L37" s="28">
        <v>0</v>
      </c>
      <c r="M37" s="28">
        <v>0</v>
      </c>
      <c r="N37" s="28">
        <v>0</v>
      </c>
      <c r="O37" s="22">
        <f t="shared" si="1"/>
        <v>0</v>
      </c>
    </row>
    <row r="38" spans="1:15" s="23" customFormat="1" ht="77.25" customHeight="1">
      <c r="A38" s="48" t="s">
        <v>29</v>
      </c>
      <c r="B38" s="63" t="s">
        <v>42</v>
      </c>
      <c r="C38" s="49" t="s">
        <v>1</v>
      </c>
      <c r="D38" s="50" t="s">
        <v>12</v>
      </c>
      <c r="E38" s="50" t="s">
        <v>12</v>
      </c>
      <c r="F38" s="69" t="s">
        <v>96</v>
      </c>
      <c r="G38" s="51" t="s">
        <v>12</v>
      </c>
      <c r="H38" s="52">
        <v>0</v>
      </c>
      <c r="I38" s="52">
        <v>0</v>
      </c>
      <c r="J38" s="52">
        <v>0</v>
      </c>
      <c r="K38" s="52">
        <v>0</v>
      </c>
      <c r="L38" s="52">
        <v>0</v>
      </c>
      <c r="M38" s="52">
        <v>0</v>
      </c>
      <c r="N38" s="52">
        <v>0</v>
      </c>
      <c r="O38" s="22">
        <f t="shared" si="1"/>
        <v>0</v>
      </c>
    </row>
    <row r="39" spans="1:15" s="23" customFormat="1" ht="45" customHeight="1">
      <c r="A39" s="53" t="s">
        <v>55</v>
      </c>
      <c r="B39" s="59" t="s">
        <v>47</v>
      </c>
      <c r="C39" s="54" t="s">
        <v>8</v>
      </c>
      <c r="D39" s="55" t="s">
        <v>12</v>
      </c>
      <c r="E39" s="55" t="s">
        <v>12</v>
      </c>
      <c r="F39" s="55" t="s">
        <v>46</v>
      </c>
      <c r="G39" s="55" t="s">
        <v>12</v>
      </c>
      <c r="H39" s="56">
        <f>H44+H45+H46+H62</f>
        <v>0</v>
      </c>
      <c r="I39" s="56">
        <f t="shared" ref="I39:N39" si="6">I44+I45+I46+I62</f>
        <v>0</v>
      </c>
      <c r="J39" s="56">
        <f t="shared" si="6"/>
        <v>0</v>
      </c>
      <c r="K39" s="56">
        <f t="shared" si="6"/>
        <v>0</v>
      </c>
      <c r="L39" s="56">
        <f t="shared" si="6"/>
        <v>0</v>
      </c>
      <c r="M39" s="56">
        <f t="shared" si="6"/>
        <v>0</v>
      </c>
      <c r="N39" s="56">
        <f t="shared" si="6"/>
        <v>0</v>
      </c>
      <c r="O39" s="30">
        <f t="shared" si="1"/>
        <v>0</v>
      </c>
    </row>
    <row r="40" spans="1:15" s="23" customFormat="1" ht="87" hidden="1" customHeight="1">
      <c r="A40" s="35" t="s">
        <v>29</v>
      </c>
      <c r="B40" s="63" t="s">
        <v>48</v>
      </c>
      <c r="C40" s="27" t="s">
        <v>1</v>
      </c>
      <c r="D40" s="36" t="s">
        <v>12</v>
      </c>
      <c r="E40" s="36" t="s">
        <v>12</v>
      </c>
      <c r="F40" s="69" t="s">
        <v>89</v>
      </c>
      <c r="G40" s="32" t="s">
        <v>12</v>
      </c>
      <c r="H40" s="28">
        <v>0</v>
      </c>
      <c r="I40" s="28">
        <v>0</v>
      </c>
      <c r="J40" s="28">
        <v>0</v>
      </c>
      <c r="K40" s="28">
        <v>0</v>
      </c>
      <c r="L40" s="28">
        <v>0</v>
      </c>
      <c r="M40" s="28">
        <v>0</v>
      </c>
      <c r="N40" s="28">
        <v>0</v>
      </c>
      <c r="O40" s="30"/>
    </row>
    <row r="41" spans="1:15" s="23" customFormat="1" ht="81.75" hidden="1" customHeight="1">
      <c r="A41" s="35" t="s">
        <v>29</v>
      </c>
      <c r="B41" s="63" t="s">
        <v>49</v>
      </c>
      <c r="C41" s="27" t="s">
        <v>1</v>
      </c>
      <c r="D41" s="36" t="s">
        <v>12</v>
      </c>
      <c r="E41" s="36" t="s">
        <v>12</v>
      </c>
      <c r="F41" s="69" t="s">
        <v>90</v>
      </c>
      <c r="G41" s="32" t="s">
        <v>12</v>
      </c>
      <c r="H41" s="28">
        <v>0</v>
      </c>
      <c r="I41" s="28">
        <v>0</v>
      </c>
      <c r="J41" s="28">
        <v>0</v>
      </c>
      <c r="K41" s="28">
        <v>0</v>
      </c>
      <c r="L41" s="28">
        <v>0</v>
      </c>
      <c r="M41" s="28">
        <v>0</v>
      </c>
      <c r="N41" s="28">
        <v>0</v>
      </c>
      <c r="O41" s="30"/>
    </row>
    <row r="42" spans="1:15" s="23" customFormat="1" ht="117.75" hidden="1" customHeight="1">
      <c r="A42" s="35" t="s">
        <v>29</v>
      </c>
      <c r="B42" s="61" t="s">
        <v>50</v>
      </c>
      <c r="C42" s="27" t="s">
        <v>1</v>
      </c>
      <c r="D42" s="36" t="s">
        <v>12</v>
      </c>
      <c r="E42" s="36" t="s">
        <v>12</v>
      </c>
      <c r="F42" s="69" t="s">
        <v>91</v>
      </c>
      <c r="G42" s="32" t="s">
        <v>12</v>
      </c>
      <c r="H42" s="28">
        <v>0</v>
      </c>
      <c r="I42" s="28">
        <v>0</v>
      </c>
      <c r="J42" s="28">
        <v>0</v>
      </c>
      <c r="K42" s="28">
        <v>0</v>
      </c>
      <c r="L42" s="28">
        <v>0</v>
      </c>
      <c r="M42" s="28">
        <v>0</v>
      </c>
      <c r="N42" s="28">
        <v>0</v>
      </c>
      <c r="O42" s="30"/>
    </row>
    <row r="43" spans="1:15" s="23" customFormat="1" ht="92.25" hidden="1" customHeight="1">
      <c r="A43" s="48" t="s">
        <v>29</v>
      </c>
      <c r="B43" s="63" t="s">
        <v>51</v>
      </c>
      <c r="C43" s="49" t="s">
        <v>1</v>
      </c>
      <c r="D43" s="50" t="s">
        <v>12</v>
      </c>
      <c r="E43" s="50" t="s">
        <v>12</v>
      </c>
      <c r="F43" s="69" t="s">
        <v>92</v>
      </c>
      <c r="G43" s="51" t="s">
        <v>12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30"/>
    </row>
    <row r="44" spans="1:15" s="23" customFormat="1" ht="92.25" customHeight="1">
      <c r="A44" s="35" t="s">
        <v>29</v>
      </c>
      <c r="B44" s="63" t="s">
        <v>48</v>
      </c>
      <c r="C44" s="27" t="s">
        <v>1</v>
      </c>
      <c r="D44" s="36" t="s">
        <v>12</v>
      </c>
      <c r="E44" s="36" t="s">
        <v>12</v>
      </c>
      <c r="F44" s="69" t="s">
        <v>97</v>
      </c>
      <c r="G44" s="32" t="s">
        <v>12</v>
      </c>
      <c r="H44" s="28">
        <v>0</v>
      </c>
      <c r="I44" s="28">
        <v>0</v>
      </c>
      <c r="J44" s="28">
        <v>0</v>
      </c>
      <c r="K44" s="28">
        <v>0</v>
      </c>
      <c r="L44" s="28">
        <v>0</v>
      </c>
      <c r="M44" s="28">
        <v>0</v>
      </c>
      <c r="N44" s="28">
        <v>0</v>
      </c>
      <c r="O44" s="22">
        <f t="shared" si="1"/>
        <v>0</v>
      </c>
    </row>
    <row r="45" spans="1:15" s="23" customFormat="1" ht="87" customHeight="1">
      <c r="A45" s="35" t="s">
        <v>29</v>
      </c>
      <c r="B45" s="63" t="s">
        <v>49</v>
      </c>
      <c r="C45" s="27" t="s">
        <v>1</v>
      </c>
      <c r="D45" s="36" t="s">
        <v>12</v>
      </c>
      <c r="E45" s="36" t="s">
        <v>12</v>
      </c>
      <c r="F45" s="69" t="s">
        <v>98</v>
      </c>
      <c r="G45" s="32" t="s">
        <v>12</v>
      </c>
      <c r="H45" s="28">
        <v>0</v>
      </c>
      <c r="I45" s="28">
        <v>0</v>
      </c>
      <c r="J45" s="28">
        <v>0</v>
      </c>
      <c r="K45" s="28">
        <v>0</v>
      </c>
      <c r="L45" s="28">
        <v>0</v>
      </c>
      <c r="M45" s="28">
        <v>0</v>
      </c>
      <c r="N45" s="28">
        <v>0</v>
      </c>
      <c r="O45" s="22">
        <f t="shared" si="1"/>
        <v>0</v>
      </c>
    </row>
    <row r="46" spans="1:15" s="23" customFormat="1" ht="127.5" customHeight="1">
      <c r="A46" s="35" t="s">
        <v>29</v>
      </c>
      <c r="B46" s="61" t="s">
        <v>50</v>
      </c>
      <c r="C46" s="27" t="s">
        <v>1</v>
      </c>
      <c r="D46" s="36" t="s">
        <v>12</v>
      </c>
      <c r="E46" s="36" t="s">
        <v>12</v>
      </c>
      <c r="F46" s="69" t="s">
        <v>99</v>
      </c>
      <c r="G46" s="32" t="s">
        <v>12</v>
      </c>
      <c r="H46" s="28">
        <v>0</v>
      </c>
      <c r="I46" s="28">
        <v>0</v>
      </c>
      <c r="J46" s="28">
        <v>0</v>
      </c>
      <c r="K46" s="28">
        <v>0</v>
      </c>
      <c r="L46" s="28">
        <v>0</v>
      </c>
      <c r="M46" s="28">
        <v>0</v>
      </c>
      <c r="N46" s="28">
        <v>0</v>
      </c>
      <c r="O46" s="22">
        <f t="shared" si="1"/>
        <v>0</v>
      </c>
    </row>
    <row r="47" spans="1:15" s="23" customFormat="1" ht="87" customHeight="1">
      <c r="A47" s="48" t="s">
        <v>29</v>
      </c>
      <c r="B47" s="63" t="s">
        <v>51</v>
      </c>
      <c r="C47" s="49" t="s">
        <v>1</v>
      </c>
      <c r="D47" s="50" t="s">
        <v>12</v>
      </c>
      <c r="E47" s="50" t="s">
        <v>12</v>
      </c>
      <c r="F47" s="69" t="s">
        <v>100</v>
      </c>
      <c r="G47" s="51" t="s">
        <v>12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22">
        <f t="shared" si="1"/>
        <v>0</v>
      </c>
    </row>
    <row r="48" spans="1:15">
      <c r="N48" s="65" t="s">
        <v>59</v>
      </c>
    </row>
  </sheetData>
  <mergeCells count="12">
    <mergeCell ref="H2:N2"/>
    <mergeCell ref="P7:U7"/>
    <mergeCell ref="C8:C9"/>
    <mergeCell ref="D8:G8"/>
    <mergeCell ref="H5:N5"/>
    <mergeCell ref="M3:N3"/>
    <mergeCell ref="A7:N7"/>
    <mergeCell ref="A6:N6"/>
    <mergeCell ref="A8:A9"/>
    <mergeCell ref="B8:B9"/>
    <mergeCell ref="H8:N8"/>
    <mergeCell ref="J4:N4"/>
  </mergeCells>
  <pageMargins left="0.78740157480314965" right="0.19685039370078741" top="0.39370078740157483" bottom="0.31496062992125984" header="0.59055118110236227" footer="0.39370078740157483"/>
  <pageSetup paperSize="9" scale="65" fitToWidth="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L42"/>
  <sheetViews>
    <sheetView view="pageBreakPreview" zoomScaleSheetLayoutView="100" workbookViewId="0">
      <selection activeCell="A3" sqref="A3:J3"/>
    </sheetView>
  </sheetViews>
  <sheetFormatPr defaultColWidth="7.5703125" defaultRowHeight="15.75"/>
  <cols>
    <col min="1" max="1" width="17.42578125" style="4" customWidth="1"/>
    <col min="2" max="2" width="41.5703125" style="4" customWidth="1"/>
    <col min="3" max="3" width="40" style="4" customWidth="1"/>
    <col min="4" max="4" width="11.140625" style="4" customWidth="1"/>
    <col min="5" max="5" width="9.42578125" style="4" customWidth="1"/>
    <col min="6" max="7" width="10.85546875" style="4" customWidth="1"/>
    <col min="8" max="10" width="9.42578125" style="14" customWidth="1"/>
    <col min="11" max="11" width="1.5703125" style="14" customWidth="1"/>
    <col min="12" max="12" width="10.140625" style="13" customWidth="1"/>
    <col min="13" max="16384" width="7.5703125" style="13"/>
  </cols>
  <sheetData>
    <row r="1" spans="1:12" ht="14.25" customHeight="1">
      <c r="C1" s="19"/>
      <c r="D1" s="24"/>
      <c r="E1" s="24"/>
      <c r="F1" s="24"/>
      <c r="G1" s="25"/>
      <c r="H1" s="24"/>
      <c r="I1" s="87" t="s">
        <v>56</v>
      </c>
      <c r="J1" s="87"/>
      <c r="K1" s="38"/>
    </row>
    <row r="2" spans="1:12" ht="36.75" customHeight="1">
      <c r="D2" s="82"/>
      <c r="E2" s="94" t="s">
        <v>111</v>
      </c>
      <c r="F2" s="94"/>
      <c r="G2" s="94"/>
      <c r="H2" s="94"/>
      <c r="I2" s="94"/>
      <c r="J2" s="94"/>
      <c r="K2" s="38"/>
    </row>
    <row r="3" spans="1:12" ht="24" customHeight="1">
      <c r="A3" s="96" t="s">
        <v>9</v>
      </c>
      <c r="B3" s="96"/>
      <c r="C3" s="96"/>
      <c r="D3" s="96"/>
      <c r="E3" s="96"/>
      <c r="F3" s="96"/>
      <c r="G3" s="96"/>
      <c r="H3" s="96"/>
      <c r="I3" s="96"/>
      <c r="J3" s="96"/>
      <c r="K3" s="39"/>
    </row>
    <row r="4" spans="1:12" ht="36.75" customHeight="1">
      <c r="A4" s="88" t="s">
        <v>44</v>
      </c>
      <c r="B4" s="88"/>
      <c r="C4" s="88"/>
      <c r="D4" s="88"/>
      <c r="E4" s="88"/>
      <c r="F4" s="88"/>
      <c r="G4" s="88"/>
      <c r="H4" s="88"/>
      <c r="I4" s="88"/>
      <c r="J4" s="88"/>
      <c r="K4" s="43"/>
    </row>
    <row r="5" spans="1:12" ht="33" customHeight="1">
      <c r="A5" s="97" t="s">
        <v>10</v>
      </c>
      <c r="B5" s="97" t="s">
        <v>21</v>
      </c>
      <c r="C5" s="97" t="s">
        <v>20</v>
      </c>
      <c r="D5" s="95"/>
      <c r="E5" s="95"/>
      <c r="F5" s="95"/>
      <c r="G5" s="95"/>
      <c r="H5" s="95"/>
      <c r="I5" s="95"/>
      <c r="J5" s="95"/>
      <c r="K5" s="44"/>
    </row>
    <row r="6" spans="1:12" ht="45" customHeight="1">
      <c r="A6" s="99"/>
      <c r="B6" s="98"/>
      <c r="C6" s="99"/>
      <c r="D6" s="21" t="s">
        <v>22</v>
      </c>
      <c r="E6" s="76" t="s">
        <v>23</v>
      </c>
      <c r="F6" s="76" t="s">
        <v>24</v>
      </c>
      <c r="G6" s="76" t="s">
        <v>25</v>
      </c>
      <c r="H6" s="21" t="s">
        <v>26</v>
      </c>
      <c r="I6" s="21" t="s">
        <v>27</v>
      </c>
      <c r="J6" s="21" t="s">
        <v>28</v>
      </c>
      <c r="K6" s="44"/>
    </row>
    <row r="7" spans="1:12" ht="11.25" customHeight="1">
      <c r="A7" s="12">
        <v>1</v>
      </c>
      <c r="B7" s="12">
        <v>2</v>
      </c>
      <c r="C7" s="12">
        <v>3</v>
      </c>
      <c r="D7" s="12">
        <v>4</v>
      </c>
      <c r="E7" s="77">
        <v>5</v>
      </c>
      <c r="F7" s="77">
        <v>6</v>
      </c>
      <c r="G7" s="77">
        <v>7</v>
      </c>
      <c r="H7" s="12">
        <v>8</v>
      </c>
      <c r="I7" s="12">
        <v>9</v>
      </c>
      <c r="J7" s="12">
        <v>10</v>
      </c>
      <c r="K7" s="45"/>
    </row>
    <row r="8" spans="1:12" ht="16.5" customHeight="1">
      <c r="A8" s="97" t="s">
        <v>0</v>
      </c>
      <c r="B8" s="102" t="s">
        <v>57</v>
      </c>
      <c r="C8" s="16" t="s">
        <v>19</v>
      </c>
      <c r="D8" s="72">
        <f>D9+D10+D11+D12</f>
        <v>38502.1</v>
      </c>
      <c r="E8" s="79">
        <f t="shared" ref="E8:J8" si="0">E9+E10+E11+E12</f>
        <v>78630.100000000006</v>
      </c>
      <c r="F8" s="79">
        <f t="shared" si="0"/>
        <v>20748.8</v>
      </c>
      <c r="G8" s="79">
        <f t="shared" si="0"/>
        <v>22223.3</v>
      </c>
      <c r="H8" s="72">
        <f t="shared" si="0"/>
        <v>22223.3</v>
      </c>
      <c r="I8" s="72">
        <f t="shared" si="0"/>
        <v>22223.3</v>
      </c>
      <c r="J8" s="72">
        <f t="shared" si="0"/>
        <v>22223.3</v>
      </c>
      <c r="K8" s="46"/>
      <c r="L8" s="18">
        <f>SUM(D8:J8)</f>
        <v>226774.19999999995</v>
      </c>
    </row>
    <row r="9" spans="1:12" ht="24.75" customHeight="1">
      <c r="A9" s="100"/>
      <c r="B9" s="103"/>
      <c r="C9" s="16" t="s">
        <v>17</v>
      </c>
      <c r="D9" s="15">
        <f>D14+D19+D24</f>
        <v>0</v>
      </c>
      <c r="E9" s="78">
        <f t="shared" ref="E9:J9" si="1">E14+E19+E24</f>
        <v>0</v>
      </c>
      <c r="F9" s="78">
        <f t="shared" si="1"/>
        <v>0</v>
      </c>
      <c r="G9" s="78">
        <f t="shared" si="1"/>
        <v>0</v>
      </c>
      <c r="H9" s="15">
        <f t="shared" si="1"/>
        <v>0</v>
      </c>
      <c r="I9" s="15">
        <f t="shared" si="1"/>
        <v>0</v>
      </c>
      <c r="J9" s="15">
        <f t="shared" si="1"/>
        <v>0</v>
      </c>
      <c r="K9" s="46"/>
      <c r="L9" s="18">
        <f t="shared" ref="L9:L10" si="2">SUM(D9:J9)</f>
        <v>0</v>
      </c>
    </row>
    <row r="10" spans="1:12" ht="26.25" customHeight="1">
      <c r="A10" s="100"/>
      <c r="B10" s="103"/>
      <c r="C10" s="16" t="s">
        <v>16</v>
      </c>
      <c r="D10" s="15">
        <f>D15+D20+D25</f>
        <v>9134.2000000000007</v>
      </c>
      <c r="E10" s="78">
        <f t="shared" ref="E10:J10" si="3">E15+E20+E25</f>
        <v>60290.6</v>
      </c>
      <c r="F10" s="78">
        <f t="shared" si="3"/>
        <v>0</v>
      </c>
      <c r="G10" s="78">
        <f t="shared" si="3"/>
        <v>0</v>
      </c>
      <c r="H10" s="15">
        <f t="shared" si="3"/>
        <v>0</v>
      </c>
      <c r="I10" s="15">
        <f t="shared" si="3"/>
        <v>0</v>
      </c>
      <c r="J10" s="15">
        <f t="shared" si="3"/>
        <v>0</v>
      </c>
      <c r="K10" s="46"/>
      <c r="L10" s="18">
        <f t="shared" si="2"/>
        <v>69424.800000000003</v>
      </c>
    </row>
    <row r="11" spans="1:12" ht="18" customHeight="1">
      <c r="A11" s="100"/>
      <c r="B11" s="103"/>
      <c r="C11" s="16" t="s">
        <v>15</v>
      </c>
      <c r="D11" s="15">
        <f>D16+D21+D26</f>
        <v>29367.899999999998</v>
      </c>
      <c r="E11" s="78">
        <f t="shared" ref="E11" si="4">E16+E21+E26</f>
        <v>18339.5</v>
      </c>
      <c r="F11" s="78">
        <f>'Прил. 3'!J12</f>
        <v>20748.8</v>
      </c>
      <c r="G11" s="78">
        <f>'Прил. 3'!K12</f>
        <v>22223.3</v>
      </c>
      <c r="H11" s="15">
        <f>'Прил. 3'!L12</f>
        <v>22223.3</v>
      </c>
      <c r="I11" s="15">
        <f>'Прил. 3'!M12</f>
        <v>22223.3</v>
      </c>
      <c r="J11" s="15">
        <f>'Прил. 3'!N12</f>
        <v>22223.3</v>
      </c>
      <c r="K11" s="46"/>
      <c r="L11" s="18">
        <f>SUM(D11:J11)</f>
        <v>157349.4</v>
      </c>
    </row>
    <row r="12" spans="1:12" ht="15" customHeight="1">
      <c r="A12" s="99"/>
      <c r="B12" s="104"/>
      <c r="C12" s="16" t="s">
        <v>13</v>
      </c>
      <c r="D12" s="15">
        <f>D17+D22+D27</f>
        <v>0</v>
      </c>
      <c r="E12" s="78">
        <f t="shared" ref="E12:J12" si="5">E17+E22+E27</f>
        <v>0</v>
      </c>
      <c r="F12" s="78">
        <f t="shared" si="5"/>
        <v>0</v>
      </c>
      <c r="G12" s="78">
        <f t="shared" si="5"/>
        <v>0</v>
      </c>
      <c r="H12" s="15">
        <f t="shared" si="5"/>
        <v>0</v>
      </c>
      <c r="I12" s="15">
        <f t="shared" si="5"/>
        <v>0</v>
      </c>
      <c r="J12" s="15">
        <f t="shared" si="5"/>
        <v>0</v>
      </c>
      <c r="K12" s="46"/>
      <c r="L12" s="18">
        <f>D12+E12+F12+G12+H12+I12+J12</f>
        <v>0</v>
      </c>
    </row>
    <row r="13" spans="1:12" ht="20.25" customHeight="1">
      <c r="A13" s="97" t="s">
        <v>35</v>
      </c>
      <c r="B13" s="102" t="s">
        <v>53</v>
      </c>
      <c r="C13" s="57" t="s">
        <v>18</v>
      </c>
      <c r="D13" s="58">
        <f t="shared" ref="D13:J13" si="6">SUM(D14:D17)</f>
        <v>38502.1</v>
      </c>
      <c r="E13" s="58">
        <f t="shared" si="6"/>
        <v>78630.100000000006</v>
      </c>
      <c r="F13" s="58">
        <f t="shared" si="6"/>
        <v>20748.8</v>
      </c>
      <c r="G13" s="58">
        <f t="shared" si="6"/>
        <v>22223.3</v>
      </c>
      <c r="H13" s="58">
        <f t="shared" si="6"/>
        <v>22223.3</v>
      </c>
      <c r="I13" s="58">
        <f t="shared" si="6"/>
        <v>22223.3</v>
      </c>
      <c r="J13" s="58">
        <f t="shared" si="6"/>
        <v>22223.3</v>
      </c>
      <c r="K13" s="46"/>
      <c r="L13" s="18">
        <f>SUM(D13:J13)</f>
        <v>226774.19999999995</v>
      </c>
    </row>
    <row r="14" spans="1:12" ht="24.75" customHeight="1">
      <c r="A14" s="100"/>
      <c r="B14" s="103"/>
      <c r="C14" s="16" t="s">
        <v>17</v>
      </c>
      <c r="D14" s="15">
        <v>0</v>
      </c>
      <c r="E14" s="78">
        <v>0</v>
      </c>
      <c r="F14" s="78">
        <v>0</v>
      </c>
      <c r="G14" s="78">
        <v>0</v>
      </c>
      <c r="H14" s="15">
        <v>0</v>
      </c>
      <c r="I14" s="15">
        <v>0</v>
      </c>
      <c r="J14" s="15">
        <v>0</v>
      </c>
      <c r="K14" s="46"/>
      <c r="L14" s="18">
        <f t="shared" ref="L14:L15" si="7">SUM(D14:J14)</f>
        <v>0</v>
      </c>
    </row>
    <row r="15" spans="1:12" ht="28.5" customHeight="1">
      <c r="A15" s="100"/>
      <c r="B15" s="103"/>
      <c r="C15" s="16" t="s">
        <v>16</v>
      </c>
      <c r="D15" s="15">
        <f>'Прил. 3'!H14</f>
        <v>9134.2000000000007</v>
      </c>
      <c r="E15" s="78">
        <f>'Прил. 3'!I19+'Прил. 3'!I13</f>
        <v>60290.6</v>
      </c>
      <c r="F15" s="78">
        <f>'Прил. 3'!J19</f>
        <v>0</v>
      </c>
      <c r="G15" s="78">
        <f>'Прил. 3'!K19</f>
        <v>0</v>
      </c>
      <c r="H15" s="78">
        <f>'Прил. 3'!L19</f>
        <v>0</v>
      </c>
      <c r="I15" s="78">
        <f>'Прил. 3'!M19</f>
        <v>0</v>
      </c>
      <c r="J15" s="78">
        <f>'Прил. 3'!N19</f>
        <v>0</v>
      </c>
      <c r="K15" s="46"/>
      <c r="L15" s="18">
        <f t="shared" si="7"/>
        <v>69424.800000000003</v>
      </c>
    </row>
    <row r="16" spans="1:12" ht="17.25" customHeight="1">
      <c r="A16" s="100"/>
      <c r="B16" s="103"/>
      <c r="C16" s="16" t="s">
        <v>15</v>
      </c>
      <c r="D16" s="15">
        <f>'Прил. 3'!H12-9134.2</f>
        <v>29367.899999999998</v>
      </c>
      <c r="E16" s="78">
        <f>'Прил. 3'!I20+'Прил. 3'!I21+'Прил. 3'!I22+'Прил. 3'!I23+'Прил. 3'!I29</f>
        <v>18339.5</v>
      </c>
      <c r="F16" s="78">
        <f>'Прил. 3'!J20+'Прил. 3'!J21+'Прил. 3'!J22+'Прил. 3'!J23</f>
        <v>20748.8</v>
      </c>
      <c r="G16" s="78">
        <f>'Прил. 3'!K20+'Прил. 3'!K21+'Прил. 3'!K22+'Прил. 3'!K23</f>
        <v>22223.3</v>
      </c>
      <c r="H16" s="78">
        <f>'Прил. 3'!L20+'Прил. 3'!L21+'Прил. 3'!L22+'Прил. 3'!L23</f>
        <v>22223.3</v>
      </c>
      <c r="I16" s="78">
        <f>'Прил. 3'!M20+'Прил. 3'!M21+'Прил. 3'!M22+'Прил. 3'!M23</f>
        <v>22223.3</v>
      </c>
      <c r="J16" s="78">
        <f>'Прил. 3'!N20+'Прил. 3'!N21+'Прил. 3'!N22+'Прил. 3'!N23</f>
        <v>22223.3</v>
      </c>
      <c r="K16" s="46"/>
      <c r="L16" s="18">
        <f>SUM(D16:J16)</f>
        <v>157349.4</v>
      </c>
    </row>
    <row r="17" spans="1:12" ht="17.25" customHeight="1">
      <c r="A17" s="99"/>
      <c r="B17" s="104"/>
      <c r="C17" s="16" t="s">
        <v>13</v>
      </c>
      <c r="D17" s="15">
        <v>0</v>
      </c>
      <c r="E17" s="78">
        <v>0</v>
      </c>
      <c r="F17" s="78">
        <v>0</v>
      </c>
      <c r="G17" s="78">
        <v>0</v>
      </c>
      <c r="H17" s="15">
        <v>0</v>
      </c>
      <c r="I17" s="15">
        <v>0</v>
      </c>
      <c r="J17" s="15">
        <v>0</v>
      </c>
      <c r="K17" s="46"/>
      <c r="L17" s="18">
        <f>D17+E17+F17+G17+H17+I17+J17</f>
        <v>0</v>
      </c>
    </row>
    <row r="18" spans="1:12" ht="15.75" customHeight="1">
      <c r="A18" s="97" t="s">
        <v>36</v>
      </c>
      <c r="B18" s="97" t="s">
        <v>39</v>
      </c>
      <c r="C18" s="57" t="s">
        <v>18</v>
      </c>
      <c r="D18" s="58">
        <f t="shared" ref="D18:J18" si="8">SUM(D19:D22)</f>
        <v>0</v>
      </c>
      <c r="E18" s="58">
        <f t="shared" si="8"/>
        <v>0</v>
      </c>
      <c r="F18" s="58">
        <f t="shared" si="8"/>
        <v>0</v>
      </c>
      <c r="G18" s="58">
        <f t="shared" si="8"/>
        <v>0</v>
      </c>
      <c r="H18" s="58">
        <f t="shared" si="8"/>
        <v>0</v>
      </c>
      <c r="I18" s="58">
        <f t="shared" si="8"/>
        <v>0</v>
      </c>
      <c r="J18" s="58">
        <f t="shared" si="8"/>
        <v>0</v>
      </c>
      <c r="K18" s="46"/>
      <c r="L18" s="18">
        <f>SUM(D18:J18)</f>
        <v>0</v>
      </c>
    </row>
    <row r="19" spans="1:12" ht="28.5" customHeight="1">
      <c r="A19" s="100"/>
      <c r="B19" s="100"/>
      <c r="C19" s="16" t="s">
        <v>17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46"/>
      <c r="L19" s="18">
        <f t="shared" ref="L19:L20" si="9">SUM(D19:J19)</f>
        <v>0</v>
      </c>
    </row>
    <row r="20" spans="1:12" ht="27" customHeight="1">
      <c r="A20" s="100"/>
      <c r="B20" s="100"/>
      <c r="C20" s="16" t="s">
        <v>16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46"/>
      <c r="L20" s="18">
        <f t="shared" si="9"/>
        <v>0</v>
      </c>
    </row>
    <row r="21" spans="1:12" ht="22.5" customHeight="1">
      <c r="A21" s="100"/>
      <c r="B21" s="100"/>
      <c r="C21" s="16" t="s">
        <v>15</v>
      </c>
      <c r="D21" s="15">
        <f>'Прил. 3'!H7</f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46"/>
      <c r="L21" s="18">
        <f>SUM(D21:J21)</f>
        <v>0</v>
      </c>
    </row>
    <row r="22" spans="1:12" ht="22.5" customHeight="1">
      <c r="A22" s="99"/>
      <c r="B22" s="99"/>
      <c r="C22" s="16" t="s">
        <v>13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46"/>
      <c r="L22" s="18">
        <f>D22+E22+F22+G22+H22+I22+J22</f>
        <v>0</v>
      </c>
    </row>
    <row r="23" spans="1:12" ht="24" customHeight="1">
      <c r="A23" s="97" t="s">
        <v>37</v>
      </c>
      <c r="B23" s="97" t="s">
        <v>47</v>
      </c>
      <c r="C23" s="57" t="s">
        <v>18</v>
      </c>
      <c r="D23" s="58">
        <f t="shared" ref="D23:J23" si="10">SUM(D24:D27)</f>
        <v>0</v>
      </c>
      <c r="E23" s="58">
        <f t="shared" si="10"/>
        <v>0</v>
      </c>
      <c r="F23" s="58">
        <f t="shared" si="10"/>
        <v>0</v>
      </c>
      <c r="G23" s="58">
        <f t="shared" si="10"/>
        <v>0</v>
      </c>
      <c r="H23" s="58">
        <f t="shared" si="10"/>
        <v>0</v>
      </c>
      <c r="I23" s="58">
        <f t="shared" si="10"/>
        <v>0</v>
      </c>
      <c r="J23" s="58">
        <f t="shared" si="10"/>
        <v>0</v>
      </c>
      <c r="K23" s="46"/>
      <c r="L23" s="18">
        <f>SUM(D23:J23)</f>
        <v>0</v>
      </c>
    </row>
    <row r="24" spans="1:12" ht="28.5" customHeight="1">
      <c r="A24" s="100"/>
      <c r="B24" s="100"/>
      <c r="C24" s="16" t="s">
        <v>17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47"/>
      <c r="L24" s="18">
        <f t="shared" ref="L24:L25" si="11">SUM(D24:J24)</f>
        <v>0</v>
      </c>
    </row>
    <row r="25" spans="1:12" ht="33" customHeight="1">
      <c r="A25" s="100"/>
      <c r="B25" s="100"/>
      <c r="C25" s="16" t="s">
        <v>16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46"/>
      <c r="L25" s="18">
        <f t="shared" si="11"/>
        <v>0</v>
      </c>
    </row>
    <row r="26" spans="1:12" s="4" customFormat="1" ht="19.5" customHeight="1">
      <c r="A26" s="100"/>
      <c r="B26" s="100"/>
      <c r="C26" s="16" t="s">
        <v>15</v>
      </c>
      <c r="D26" s="15">
        <f>'Прил. 3'!H39</f>
        <v>0</v>
      </c>
      <c r="E26" s="15">
        <f>'Прил. 3'!I39</f>
        <v>0</v>
      </c>
      <c r="F26" s="15">
        <f>'Прил. 3'!J39</f>
        <v>0</v>
      </c>
      <c r="G26" s="15">
        <f>'Прил. 3'!K39</f>
        <v>0</v>
      </c>
      <c r="H26" s="15">
        <f>'Прил. 3'!L39</f>
        <v>0</v>
      </c>
      <c r="I26" s="15">
        <f>'Прил. 3'!M39</f>
        <v>0</v>
      </c>
      <c r="J26" s="15">
        <f>'Прил. 3'!N39</f>
        <v>0</v>
      </c>
      <c r="K26" s="46"/>
      <c r="L26" s="18">
        <f>SUM(D26:J26)</f>
        <v>0</v>
      </c>
    </row>
    <row r="27" spans="1:12" ht="16.5" customHeight="1">
      <c r="A27" s="99"/>
      <c r="B27" s="99"/>
      <c r="C27" s="16" t="s">
        <v>13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47" t="s">
        <v>104</v>
      </c>
      <c r="L27" s="18">
        <f>D27+E27+F27+G27+H27+I27+J27</f>
        <v>0</v>
      </c>
    </row>
    <row r="28" spans="1:12" ht="12.75" hidden="1" customHeight="1">
      <c r="A28" s="102" t="s">
        <v>31</v>
      </c>
      <c r="B28" s="105" t="s">
        <v>32</v>
      </c>
      <c r="C28" s="16" t="s">
        <v>18</v>
      </c>
      <c r="D28" s="15"/>
      <c r="E28" s="15"/>
      <c r="F28" s="15"/>
      <c r="G28" s="17"/>
      <c r="H28" s="17"/>
      <c r="I28" s="17"/>
      <c r="J28" s="17"/>
      <c r="K28" s="47"/>
    </row>
    <row r="29" spans="1:12" ht="24.6" hidden="1" customHeight="1">
      <c r="A29" s="103"/>
      <c r="B29" s="106"/>
      <c r="C29" s="16" t="s">
        <v>17</v>
      </c>
      <c r="D29" s="15"/>
      <c r="E29" s="15"/>
      <c r="F29" s="15"/>
      <c r="G29" s="17"/>
      <c r="H29" s="17"/>
      <c r="I29" s="17"/>
      <c r="J29" s="17"/>
      <c r="K29" s="47"/>
    </row>
    <row r="30" spans="1:12" ht="27" hidden="1" customHeight="1">
      <c r="A30" s="103"/>
      <c r="B30" s="106"/>
      <c r="C30" s="16" t="s">
        <v>16</v>
      </c>
      <c r="D30" s="15"/>
      <c r="E30" s="15"/>
      <c r="F30" s="15"/>
      <c r="G30" s="17"/>
      <c r="H30" s="17"/>
      <c r="I30" s="17"/>
      <c r="J30" s="17"/>
      <c r="K30" s="47"/>
    </row>
    <row r="31" spans="1:12" ht="16.899999999999999" hidden="1" customHeight="1">
      <c r="A31" s="103"/>
      <c r="B31" s="106"/>
      <c r="C31" s="16" t="s">
        <v>15</v>
      </c>
      <c r="D31" s="15"/>
      <c r="E31" s="15"/>
      <c r="F31" s="15"/>
      <c r="G31" s="17"/>
      <c r="H31" s="17"/>
      <c r="I31" s="17"/>
      <c r="J31" s="17"/>
      <c r="K31" s="47"/>
    </row>
    <row r="32" spans="1:12" ht="28.9" hidden="1" customHeight="1">
      <c r="A32" s="103"/>
      <c r="B32" s="106"/>
      <c r="C32" s="16" t="s">
        <v>14</v>
      </c>
      <c r="D32" s="15"/>
      <c r="E32" s="15"/>
      <c r="F32" s="15"/>
      <c r="G32" s="17"/>
      <c r="H32" s="17"/>
      <c r="I32" s="17"/>
      <c r="J32" s="17"/>
      <c r="K32" s="47"/>
    </row>
    <row r="33" spans="1:11" ht="12.75" hidden="1" customHeight="1">
      <c r="A33" s="104"/>
      <c r="B33" s="107"/>
      <c r="C33" s="16" t="s">
        <v>13</v>
      </c>
      <c r="D33" s="15"/>
      <c r="E33" s="15"/>
      <c r="F33" s="15"/>
      <c r="G33" s="17"/>
      <c r="H33" s="17"/>
      <c r="I33" s="17"/>
      <c r="J33" s="17"/>
      <c r="K33" s="47"/>
    </row>
    <row r="41" spans="1:11">
      <c r="B41" s="101"/>
    </row>
    <row r="42" spans="1:11">
      <c r="B42" s="101"/>
    </row>
  </sheetData>
  <mergeCells count="19">
    <mergeCell ref="A18:A22"/>
    <mergeCell ref="B18:B22"/>
    <mergeCell ref="A8:A12"/>
    <mergeCell ref="A5:A6"/>
    <mergeCell ref="B41:B42"/>
    <mergeCell ref="A23:A27"/>
    <mergeCell ref="B23:B27"/>
    <mergeCell ref="B13:B17"/>
    <mergeCell ref="A28:A33"/>
    <mergeCell ref="B28:B33"/>
    <mergeCell ref="A13:A17"/>
    <mergeCell ref="B8:B12"/>
    <mergeCell ref="D5:J5"/>
    <mergeCell ref="I1:J1"/>
    <mergeCell ref="A4:J4"/>
    <mergeCell ref="A3:J3"/>
    <mergeCell ref="B5:B6"/>
    <mergeCell ref="C5:C6"/>
    <mergeCell ref="E2:J2"/>
  </mergeCells>
  <pageMargins left="0.78740157480314965" right="0.19685039370078741" top="0.19685039370078741" bottom="0.19685039370078741" header="0" footer="0"/>
  <pageSetup paperSize="9" scale="74" firstPageNumber="28" orientation="landscape" cellComments="asDisplayed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Прил. 3</vt:lpstr>
      <vt:lpstr> прил 4 ист</vt:lpstr>
      <vt:lpstr>' прил 4 ист'!Заголовки_для_печати</vt:lpstr>
      <vt:lpstr>' прил 4 ист'!Область_печати</vt:lpstr>
      <vt:lpstr>'Прил. 3'!Область_печати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Жукова</cp:lastModifiedBy>
  <cp:lastPrinted>2025-06-06T07:49:15Z</cp:lastPrinted>
  <dcterms:created xsi:type="dcterms:W3CDTF">2011-03-10T11:24:53Z</dcterms:created>
  <dcterms:modified xsi:type="dcterms:W3CDTF">2026-02-09T16:11:34Z</dcterms:modified>
</cp:coreProperties>
</file>